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tabRatio="850" firstSheet="5" activeTab="17"/>
  </bookViews>
  <sheets>
    <sheet name="Synopsis" sheetId="5" r:id="rId1"/>
    <sheet name="Sheet1" sheetId="7" r:id="rId2"/>
    <sheet name="2017-18 LS" sheetId="8" r:id="rId3"/>
    <sheet name="2016-17LS" sheetId="9" r:id="rId4"/>
    <sheet name="2015-16 LS" sheetId="10" r:id="rId5"/>
    <sheet name="2014-15 LS" sheetId="11" r:id="rId6"/>
    <sheet name="RS 2017-18" sheetId="12" r:id="rId7"/>
    <sheet name="RS 2016-17" sheetId="13" r:id="rId8"/>
    <sheet name="RS 2015-16" sheetId="14" r:id="rId9"/>
    <sheet name="RS 2014-15" sheetId="15" r:id="rId10"/>
    <sheet name=" RS 2013-14" sheetId="16" r:id="rId11"/>
    <sheet name="RS 2012-13 " sheetId="17" r:id="rId12"/>
    <sheet name="RS 2011-12" sheetId="18" r:id="rId13"/>
    <sheet name="RS 2010-11" sheetId="19" r:id="rId14"/>
    <sheet name="Annexure-A" sheetId="20" r:id="rId15"/>
    <sheet name="RSC" sheetId="21" r:id="rId16"/>
    <sheet name="RS 2017-18 DoP" sheetId="22" r:id="rId17"/>
    <sheet name="RS 2016-17 DoP" sheetId="23" r:id="rId18"/>
  </sheets>
  <definedNames>
    <definedName name="_xlnm._FilterDatabase" localSheetId="10" hidden="1">' RS 2013-14'!$A$1:$M$58</definedName>
    <definedName name="_xlnm._FilterDatabase" localSheetId="5" hidden="1">'2014-15 LS'!$A$1:$M$47</definedName>
    <definedName name="_xlnm._FilterDatabase" localSheetId="4" hidden="1">'2015-16 LS'!$A$1:$M$41</definedName>
    <definedName name="_xlnm._FilterDatabase" localSheetId="3" hidden="1">'2016-17LS'!$A$1:$M$82</definedName>
    <definedName name="_xlnm._FilterDatabase" localSheetId="2" hidden="1">'2017-18 LS'!$A$1:$N$47</definedName>
    <definedName name="_xlnm._FilterDatabase" localSheetId="13" hidden="1">'RS 2010-11'!$A$1:$M$32</definedName>
    <definedName name="_xlnm._FilterDatabase" localSheetId="12" hidden="1">'RS 2011-12'!$A$1:$M$84</definedName>
    <definedName name="_xlnm._FilterDatabase" localSheetId="11" hidden="1">'RS 2012-13 '!$A$1:$M$63</definedName>
    <definedName name="_xlnm._FilterDatabase" localSheetId="9" hidden="1">'RS 2014-15'!$A$1:$M$60</definedName>
    <definedName name="_xlnm._FilterDatabase" localSheetId="8" hidden="1">'RS 2015-16'!$A$1:$IT$49</definedName>
    <definedName name="_xlnm._FilterDatabase" localSheetId="7" hidden="1">'RS 2016-17'!$A$1:$M$1</definedName>
    <definedName name="_xlnm._FilterDatabase" localSheetId="6" hidden="1">'RS 2017-18'!$A$46:$P$70</definedName>
    <definedName name="_xlnm._FilterDatabase" localSheetId="16" hidden="1">'RS 2017-18 DoP'!#REF!</definedName>
    <definedName name="_xlnm._FilterDatabase" localSheetId="1" hidden="1">Sheet1!$A$217:$M$218</definedName>
    <definedName name="_xlnm.Print_Area" localSheetId="10">' RS 2013-14'!$A$1:$M$58</definedName>
    <definedName name="_xlnm.Print_Area" localSheetId="3">'2016-17LS'!$A$1:$M$61</definedName>
    <definedName name="_xlnm.Print_Area" localSheetId="2">'2017-18 LS'!$A$1:$M$47</definedName>
    <definedName name="_xlnm.Print_Area" localSheetId="14">'Annexure-A'!$A$1:$L$34</definedName>
    <definedName name="_xlnm.Print_Area" localSheetId="13">'RS 2010-11'!$A$1:$M$32</definedName>
    <definedName name="_xlnm.Print_Area" localSheetId="12">'RS 2011-12'!$A$1:$M$84</definedName>
    <definedName name="_xlnm.Print_Area" localSheetId="11">'RS 2012-13 '!$A$1:$M$63</definedName>
    <definedName name="_xlnm.Print_Area" localSheetId="9">'RS 2014-15'!$A$1:$M$61</definedName>
    <definedName name="_xlnm.Print_Area" localSheetId="8">'RS 2015-16'!$A$1:$M$49</definedName>
    <definedName name="_xlnm.Print_Area" localSheetId="7">'RS 2016-17'!$A$1:$M$63</definedName>
    <definedName name="_xlnm.Print_Area" localSheetId="17">'RS 2016-17 DoP'!$A$1:$M$8</definedName>
    <definedName name="_xlnm.Print_Area" localSheetId="6">'RS 2017-18'!$A$46:$M$70</definedName>
    <definedName name="_xlnm.Print_Area" localSheetId="16">'RS 2017-18 DoP'!$A$27:$M$38</definedName>
    <definedName name="_xlnm.Print_Area" localSheetId="15">RSC!$A$1:$M$16</definedName>
    <definedName name="_xlnm.Print_Area" localSheetId="1">Sheet1!$A$584:$M$585</definedName>
    <definedName name="_xlnm.Print_Area" localSheetId="0">Synopsis!$A$14:$K$29</definedName>
    <definedName name="_xlnm.Print_Titles" localSheetId="10">' RS 2013-14'!$1:$1</definedName>
    <definedName name="_xlnm.Print_Titles" localSheetId="13">'RS 2010-11'!$1:$1</definedName>
    <definedName name="_xlnm.Print_Titles" localSheetId="11">'RS 2012-13 '!$1:$1</definedName>
    <definedName name="_xlnm.Print_Titles" localSheetId="9">'RS 2014-15'!$1:$1</definedName>
    <definedName name="_xlnm.Print_Titles" localSheetId="8">'RS 2015-16'!$1:$1</definedName>
    <definedName name="_xlnm.Print_Titles" localSheetId="7">'RS 2016-17'!$1:$1</definedName>
    <definedName name="_xlnm.Print_Titles" localSheetId="6">'RS 2017-18'!$1:$1</definedName>
  </definedNames>
  <calcPr calcId="124519"/>
  <fileRecoveryPr autoRecover="0"/>
</workbook>
</file>

<file path=xl/calcChain.xml><?xml version="1.0" encoding="utf-8"?>
<calcChain xmlns="http://schemas.openxmlformats.org/spreadsheetml/2006/main">
  <c r="K34" i="20"/>
  <c r="E34"/>
  <c r="F34"/>
  <c r="G34"/>
  <c r="H34"/>
  <c r="I34"/>
  <c r="J34"/>
  <c r="D34"/>
  <c r="E33"/>
  <c r="H38" i="22"/>
  <c r="F38"/>
  <c r="H24"/>
  <c r="F24"/>
  <c r="K5" i="20"/>
  <c r="K6"/>
  <c r="K7"/>
  <c r="K8"/>
  <c r="K4"/>
  <c r="K15"/>
  <c r="K16"/>
  <c r="K17"/>
  <c r="K18"/>
  <c r="K19"/>
  <c r="K20"/>
  <c r="K21"/>
  <c r="K22"/>
  <c r="K23"/>
  <c r="K24"/>
  <c r="K25"/>
  <c r="K26"/>
  <c r="K27"/>
  <c r="K28"/>
  <c r="K29"/>
  <c r="K30"/>
  <c r="K31"/>
  <c r="K32"/>
  <c r="K11"/>
  <c r="K12"/>
  <c r="K13"/>
  <c r="K14"/>
  <c r="K10"/>
  <c r="H8" i="23"/>
  <c r="G8"/>
  <c r="F8"/>
  <c r="I7"/>
  <c r="I6"/>
  <c r="I5"/>
  <c r="I4"/>
  <c r="I3"/>
  <c r="G38" i="22"/>
  <c r="I37"/>
  <c r="I36"/>
  <c r="I35"/>
  <c r="I34"/>
  <c r="I33"/>
  <c r="I32"/>
  <c r="I31"/>
  <c r="I30"/>
  <c r="G24"/>
  <c r="I23"/>
  <c r="I22"/>
  <c r="I21"/>
  <c r="I20"/>
  <c r="I19"/>
  <c r="I18"/>
  <c r="I17"/>
  <c r="I16"/>
  <c r="I15"/>
  <c r="I14"/>
  <c r="I13"/>
  <c r="I12"/>
  <c r="I11"/>
  <c r="I10"/>
  <c r="I9"/>
  <c r="I8"/>
  <c r="I7"/>
  <c r="I6"/>
  <c r="I5"/>
  <c r="I4"/>
  <c r="K12" i="12"/>
  <c r="H44"/>
  <c r="K33"/>
  <c r="J69"/>
  <c r="I69"/>
  <c r="H69"/>
  <c r="K68"/>
  <c r="K67"/>
  <c r="K66"/>
  <c r="K65"/>
  <c r="K64"/>
  <c r="K63"/>
  <c r="K62"/>
  <c r="K61"/>
  <c r="K60"/>
  <c r="K59"/>
  <c r="K58"/>
  <c r="K57"/>
  <c r="K56"/>
  <c r="K54"/>
  <c r="K53"/>
  <c r="K52"/>
  <c r="K51"/>
  <c r="K50"/>
  <c r="K49"/>
  <c r="J44"/>
  <c r="J70" s="1"/>
  <c r="I44"/>
  <c r="K43"/>
  <c r="K42"/>
  <c r="K41"/>
  <c r="K40"/>
  <c r="K39"/>
  <c r="K38"/>
  <c r="K37"/>
  <c r="K36"/>
  <c r="K35"/>
  <c r="K34"/>
  <c r="K32"/>
  <c r="K31"/>
  <c r="K30"/>
  <c r="K29"/>
  <c r="K28"/>
  <c r="K27"/>
  <c r="K26"/>
  <c r="K25"/>
  <c r="K24"/>
  <c r="K23"/>
  <c r="K22"/>
  <c r="K21"/>
  <c r="K20"/>
  <c r="K19"/>
  <c r="K18"/>
  <c r="K17"/>
  <c r="K16"/>
  <c r="K15"/>
  <c r="K14"/>
  <c r="K13"/>
  <c r="K11"/>
  <c r="K10"/>
  <c r="K9"/>
  <c r="K8"/>
  <c r="K7"/>
  <c r="K6"/>
  <c r="K5"/>
  <c r="K4"/>
  <c r="M8" i="21"/>
  <c r="I14" i="20"/>
  <c r="H14"/>
  <c r="G14"/>
  <c r="I33"/>
  <c r="H33"/>
  <c r="F33"/>
  <c r="G33"/>
  <c r="D33"/>
  <c r="H23"/>
  <c r="I23"/>
  <c r="J23"/>
  <c r="E23"/>
  <c r="F23"/>
  <c r="G23"/>
  <c r="D23"/>
  <c r="E14"/>
  <c r="F14"/>
  <c r="D14"/>
  <c r="J32"/>
  <c r="J33" s="1"/>
  <c r="L11"/>
  <c r="L10"/>
  <c r="E8"/>
  <c r="F8"/>
  <c r="G8"/>
  <c r="H8"/>
  <c r="I8"/>
  <c r="D8"/>
  <c r="L14" i="21"/>
  <c r="L13"/>
  <c r="J16"/>
  <c r="L16" s="1"/>
  <c r="I16"/>
  <c r="H16"/>
  <c r="G16"/>
  <c r="F16"/>
  <c r="E16"/>
  <c r="D16"/>
  <c r="M14"/>
  <c r="M13"/>
  <c r="K13"/>
  <c r="K16"/>
  <c r="H61" i="15"/>
  <c r="H58" i="16"/>
  <c r="H63" i="17"/>
  <c r="J63"/>
  <c r="C16" i="21"/>
  <c r="B16"/>
  <c r="M15"/>
  <c r="M16" s="1"/>
  <c r="M12"/>
  <c r="M11"/>
  <c r="M10"/>
  <c r="M9"/>
  <c r="K28" i="5"/>
  <c r="K27"/>
  <c r="K22"/>
  <c r="K23"/>
  <c r="K24"/>
  <c r="K25"/>
  <c r="K26"/>
  <c r="K21"/>
  <c r="H29"/>
  <c r="L33" i="20"/>
  <c r="J67" i="13"/>
  <c r="K67" s="1"/>
  <c r="H52" i="14"/>
  <c r="I52" s="1"/>
  <c r="J65" i="15"/>
  <c r="I65"/>
  <c r="K63" i="16"/>
  <c r="I61"/>
  <c r="M69" i="17"/>
  <c r="M68"/>
  <c r="K93" i="18"/>
  <c r="J91"/>
  <c r="J82" i="9"/>
  <c r="I82"/>
  <c r="H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K82" s="1"/>
  <c r="J47" i="8"/>
  <c r="I47"/>
  <c r="H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K47" s="1"/>
  <c r="J63" i="13"/>
  <c r="I63"/>
  <c r="H63"/>
  <c r="K63" s="1"/>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J29" i="5"/>
  <c r="I29"/>
  <c r="G29"/>
  <c r="E29"/>
  <c r="C29"/>
  <c r="B29"/>
  <c r="H32" i="19"/>
  <c r="J32"/>
  <c r="I32"/>
  <c r="K31"/>
  <c r="K30"/>
  <c r="K29"/>
  <c r="K28"/>
  <c r="K27"/>
  <c r="K26"/>
  <c r="K25"/>
  <c r="K24"/>
  <c r="K23"/>
  <c r="K22"/>
  <c r="K21"/>
  <c r="K20"/>
  <c r="K19"/>
  <c r="K18"/>
  <c r="K17"/>
  <c r="K16"/>
  <c r="K15"/>
  <c r="K14"/>
  <c r="K13"/>
  <c r="K12"/>
  <c r="K11"/>
  <c r="K10"/>
  <c r="K9"/>
  <c r="K8"/>
  <c r="K7"/>
  <c r="K6"/>
  <c r="K5"/>
  <c r="K4"/>
  <c r="K3"/>
  <c r="J84" i="18"/>
  <c r="I84"/>
  <c r="H84"/>
  <c r="G87" s="1"/>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I63" i="17"/>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63"/>
  <c r="K3"/>
  <c r="J58" i="16"/>
  <c r="K58"/>
  <c r="I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I61" i="15"/>
  <c r="J61"/>
  <c r="K20"/>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19"/>
  <c r="K18"/>
  <c r="K17"/>
  <c r="K16"/>
  <c r="K15"/>
  <c r="K14"/>
  <c r="K13"/>
  <c r="K12"/>
  <c r="K11"/>
  <c r="K10"/>
  <c r="K9"/>
  <c r="K8"/>
  <c r="K7"/>
  <c r="K6"/>
  <c r="K5"/>
  <c r="K4"/>
  <c r="K3"/>
  <c r="K61" s="1"/>
  <c r="O26" i="14"/>
  <c r="H19"/>
  <c r="H49" s="1"/>
  <c r="K19"/>
  <c r="K47"/>
  <c r="K48"/>
  <c r="I49"/>
  <c r="J49"/>
  <c r="K46"/>
  <c r="K45"/>
  <c r="K44"/>
  <c r="K43"/>
  <c r="K42"/>
  <c r="K41"/>
  <c r="K40"/>
  <c r="K39"/>
  <c r="K38"/>
  <c r="K37"/>
  <c r="K36"/>
  <c r="K35"/>
  <c r="K34"/>
  <c r="K33"/>
  <c r="K32"/>
  <c r="K31"/>
  <c r="K30"/>
  <c r="K29"/>
  <c r="K28"/>
  <c r="K27"/>
  <c r="K26"/>
  <c r="K25"/>
  <c r="K24"/>
  <c r="K23"/>
  <c r="K22"/>
  <c r="K21"/>
  <c r="K20"/>
  <c r="K18"/>
  <c r="K17"/>
  <c r="K16"/>
  <c r="K15"/>
  <c r="K14"/>
  <c r="K13"/>
  <c r="K12"/>
  <c r="K11"/>
  <c r="K10"/>
  <c r="K9"/>
  <c r="K8"/>
  <c r="K7"/>
  <c r="K6"/>
  <c r="K5"/>
  <c r="K4"/>
  <c r="K3"/>
  <c r="P58" i="12"/>
  <c r="P55"/>
  <c r="L65" i="13"/>
  <c r="O56" i="8"/>
  <c r="N51"/>
  <c r="I41" i="10"/>
  <c r="H41"/>
  <c r="K46" i="11"/>
  <c r="K47"/>
  <c r="I48"/>
  <c r="H48"/>
  <c r="J45"/>
  <c r="K45" s="1"/>
  <c r="J44"/>
  <c r="K44" s="1"/>
  <c r="J43"/>
  <c r="K43" s="1"/>
  <c r="J42"/>
  <c r="K42" s="1"/>
  <c r="J41"/>
  <c r="K41" s="1"/>
  <c r="J40"/>
  <c r="K40" s="1"/>
  <c r="J39"/>
  <c r="K39" s="1"/>
  <c r="J38"/>
  <c r="K38" s="1"/>
  <c r="J37"/>
  <c r="K37" s="1"/>
  <c r="J36"/>
  <c r="K36" s="1"/>
  <c r="J35"/>
  <c r="K35" s="1"/>
  <c r="J34"/>
  <c r="K34" s="1"/>
  <c r="J33"/>
  <c r="K33" s="1"/>
  <c r="J32"/>
  <c r="K32" s="1"/>
  <c r="J31"/>
  <c r="K31" s="1"/>
  <c r="J30"/>
  <c r="K30" s="1"/>
  <c r="J29"/>
  <c r="K29" s="1"/>
  <c r="J28"/>
  <c r="K28" s="1"/>
  <c r="J27"/>
  <c r="K27" s="1"/>
  <c r="J26"/>
  <c r="K26" s="1"/>
  <c r="J25"/>
  <c r="K25" s="1"/>
  <c r="J24"/>
  <c r="K24" s="1"/>
  <c r="J23"/>
  <c r="K23" s="1"/>
  <c r="J22"/>
  <c r="K22" s="1"/>
  <c r="J21"/>
  <c r="K21" s="1"/>
  <c r="J20"/>
  <c r="K20" s="1"/>
  <c r="J19"/>
  <c r="K19" s="1"/>
  <c r="J18"/>
  <c r="K18" s="1"/>
  <c r="J17"/>
  <c r="K17" s="1"/>
  <c r="J16"/>
  <c r="K16" s="1"/>
  <c r="J15"/>
  <c r="K15" s="1"/>
  <c r="J14"/>
  <c r="K14" s="1"/>
  <c r="J13"/>
  <c r="K13" s="1"/>
  <c r="J12"/>
  <c r="K12" s="1"/>
  <c r="J11"/>
  <c r="K11" s="1"/>
  <c r="J10"/>
  <c r="K10" s="1"/>
  <c r="J9"/>
  <c r="K9" s="1"/>
  <c r="J8"/>
  <c r="K8" s="1"/>
  <c r="J7"/>
  <c r="K7" s="1"/>
  <c r="J6"/>
  <c r="K6" s="1"/>
  <c r="J5"/>
  <c r="K5" s="1"/>
  <c r="J4"/>
  <c r="K4" s="1"/>
  <c r="J3"/>
  <c r="K3" s="1"/>
  <c r="K48" s="1"/>
  <c r="J40" i="10"/>
  <c r="K40" s="1"/>
  <c r="J39"/>
  <c r="K39" s="1"/>
  <c r="J38"/>
  <c r="K38" s="1"/>
  <c r="J37"/>
  <c r="K37" s="1"/>
  <c r="J36"/>
  <c r="K36" s="1"/>
  <c r="J35"/>
  <c r="K35" s="1"/>
  <c r="J34"/>
  <c r="K34" s="1"/>
  <c r="J33"/>
  <c r="K33" s="1"/>
  <c r="J32"/>
  <c r="K32" s="1"/>
  <c r="J31"/>
  <c r="K31" s="1"/>
  <c r="J30"/>
  <c r="K30" s="1"/>
  <c r="J29"/>
  <c r="K29" s="1"/>
  <c r="J28"/>
  <c r="K28" s="1"/>
  <c r="J27"/>
  <c r="K27" s="1"/>
  <c r="J26"/>
  <c r="K26" s="1"/>
  <c r="J25"/>
  <c r="K25" s="1"/>
  <c r="J24"/>
  <c r="K24" s="1"/>
  <c r="J23"/>
  <c r="K23" s="1"/>
  <c r="J22"/>
  <c r="K22" s="1"/>
  <c r="J21"/>
  <c r="K21" s="1"/>
  <c r="J20"/>
  <c r="K20" s="1"/>
  <c r="J19"/>
  <c r="K19" s="1"/>
  <c r="J18"/>
  <c r="K18" s="1"/>
  <c r="J17"/>
  <c r="K17" s="1"/>
  <c r="J16"/>
  <c r="K16" s="1"/>
  <c r="J15"/>
  <c r="K15" s="1"/>
  <c r="J14"/>
  <c r="K14" s="1"/>
  <c r="J13"/>
  <c r="K13" s="1"/>
  <c r="J12"/>
  <c r="K12" s="1"/>
  <c r="J11"/>
  <c r="K11" s="1"/>
  <c r="J10"/>
  <c r="K10" s="1"/>
  <c r="J9"/>
  <c r="K9" s="1"/>
  <c r="J8"/>
  <c r="K8" s="1"/>
  <c r="J7"/>
  <c r="K7" s="1"/>
  <c r="J6"/>
  <c r="K6" s="1"/>
  <c r="J5"/>
  <c r="K5" s="1"/>
  <c r="J4"/>
  <c r="K4" s="1"/>
  <c r="J3"/>
  <c r="J41" s="1"/>
  <c r="K171" i="7"/>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170"/>
  <c r="O214"/>
  <c r="P671"/>
  <c r="J679"/>
  <c r="I679"/>
  <c r="K632"/>
  <c r="K633"/>
  <c r="K634"/>
  <c r="K635"/>
  <c r="K636"/>
  <c r="K637"/>
  <c r="K638"/>
  <c r="K639"/>
  <c r="K641"/>
  <c r="K642"/>
  <c r="K643"/>
  <c r="K644"/>
  <c r="K645"/>
  <c r="K646"/>
  <c r="K647"/>
  <c r="K648"/>
  <c r="K649"/>
  <c r="K650"/>
  <c r="K651"/>
  <c r="K652"/>
  <c r="K653"/>
  <c r="K654"/>
  <c r="K655"/>
  <c r="K656"/>
  <c r="K657"/>
  <c r="K658"/>
  <c r="K659"/>
  <c r="K660"/>
  <c r="K661"/>
  <c r="K662"/>
  <c r="K663"/>
  <c r="K664"/>
  <c r="K665"/>
  <c r="K666"/>
  <c r="K667"/>
  <c r="K668"/>
  <c r="K669"/>
  <c r="K670"/>
  <c r="K671"/>
  <c r="K672"/>
  <c r="K673"/>
  <c r="K674"/>
  <c r="K675"/>
  <c r="K676"/>
  <c r="K677"/>
  <c r="K678"/>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9"/>
  <c r="K620"/>
  <c r="K621"/>
  <c r="K622"/>
  <c r="K623"/>
  <c r="K624"/>
  <c r="K625"/>
  <c r="K626"/>
  <c r="K627"/>
  <c r="K628"/>
  <c r="K629"/>
  <c r="K630"/>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3"/>
  <c r="K334"/>
  <c r="K335"/>
  <c r="K336"/>
  <c r="K337"/>
  <c r="K338"/>
  <c r="K339"/>
  <c r="K340"/>
  <c r="K341"/>
  <c r="K342"/>
  <c r="K343"/>
  <c r="K344"/>
  <c r="K345"/>
  <c r="K346"/>
  <c r="K347"/>
  <c r="K348"/>
  <c r="K349"/>
  <c r="K350"/>
  <c r="K351"/>
  <c r="K352"/>
  <c r="K353"/>
  <c r="K354"/>
  <c r="K355"/>
  <c r="K249"/>
  <c r="K250"/>
  <c r="K251"/>
  <c r="K252"/>
  <c r="K253"/>
  <c r="K254"/>
  <c r="K255"/>
  <c r="K256"/>
  <c r="K257"/>
  <c r="K258"/>
  <c r="K259"/>
  <c r="K260"/>
  <c r="K261"/>
  <c r="K262"/>
  <c r="K263"/>
  <c r="K264"/>
  <c r="K265"/>
  <c r="K266"/>
  <c r="K267"/>
  <c r="K268"/>
  <c r="K269"/>
  <c r="K236"/>
  <c r="K237"/>
  <c r="K238"/>
  <c r="K239"/>
  <c r="K240"/>
  <c r="K241"/>
  <c r="K242"/>
  <c r="K243"/>
  <c r="K244"/>
  <c r="K245"/>
  <c r="K246"/>
  <c r="K247"/>
  <c r="K220"/>
  <c r="K221"/>
  <c r="K222"/>
  <c r="K223"/>
  <c r="K224"/>
  <c r="K225"/>
  <c r="K226"/>
  <c r="K227"/>
  <c r="K228"/>
  <c r="K229"/>
  <c r="K230"/>
  <c r="K231"/>
  <c r="K232"/>
  <c r="K233"/>
  <c r="K234"/>
  <c r="K235"/>
  <c r="K219"/>
  <c r="H12" i="5"/>
  <c r="H679" i="7"/>
  <c r="J248"/>
  <c r="I248"/>
  <c r="H248"/>
  <c r="I393"/>
  <c r="N392"/>
  <c r="J449"/>
  <c r="J508"/>
  <c r="J557"/>
  <c r="I557"/>
  <c r="H557"/>
  <c r="N553" s="1"/>
  <c r="J618"/>
  <c r="I618"/>
  <c r="H618"/>
  <c r="K618" s="1"/>
  <c r="N617"/>
  <c r="I508"/>
  <c r="H508"/>
  <c r="K508" s="1"/>
  <c r="I449"/>
  <c r="H449"/>
  <c r="K449"/>
  <c r="H393"/>
  <c r="K393"/>
  <c r="J332"/>
  <c r="I332"/>
  <c r="H332"/>
  <c r="J214"/>
  <c r="I214"/>
  <c r="H214"/>
  <c r="J169"/>
  <c r="K169" s="1"/>
  <c r="I169"/>
  <c r="H169"/>
  <c r="K90"/>
  <c r="K91" s="1"/>
  <c r="K92" s="1"/>
  <c r="K93" s="1"/>
  <c r="K94" s="1"/>
  <c r="K95" s="1"/>
  <c r="K96" s="1"/>
  <c r="K97" s="1"/>
  <c r="K98" s="1"/>
  <c r="K99" s="1"/>
  <c r="K100" s="1"/>
  <c r="K101" s="1"/>
  <c r="K102" s="1"/>
  <c r="K103" s="1"/>
  <c r="K104" s="1"/>
  <c r="K105" s="1"/>
  <c r="K106" s="1"/>
  <c r="K107" s="1"/>
  <c r="K108" s="1"/>
  <c r="K109" s="1"/>
  <c r="K110" s="1"/>
  <c r="K111" s="1"/>
  <c r="K112" s="1"/>
  <c r="K113" s="1"/>
  <c r="K114" s="1"/>
  <c r="K115" s="1"/>
  <c r="K116" s="1"/>
  <c r="K117" s="1"/>
  <c r="K118" s="1"/>
  <c r="K119" s="1"/>
  <c r="K120" s="1"/>
  <c r="K121" s="1"/>
  <c r="K122" s="1"/>
  <c r="K123" s="1"/>
  <c r="K124" s="1"/>
  <c r="K125" s="1"/>
  <c r="K126" s="1"/>
  <c r="K127" s="1"/>
  <c r="K128" s="1"/>
  <c r="K129" s="1"/>
  <c r="K130" s="1"/>
  <c r="K131" s="1"/>
  <c r="K132" s="1"/>
  <c r="K133" s="1"/>
  <c r="K134" s="1"/>
  <c r="K135" s="1"/>
  <c r="K136" s="1"/>
  <c r="K137" s="1"/>
  <c r="K138" s="1"/>
  <c r="K139" s="1"/>
  <c r="K140" s="1"/>
  <c r="K141" s="1"/>
  <c r="K142" s="1"/>
  <c r="K143" s="1"/>
  <c r="K144" s="1"/>
  <c r="K145" s="1"/>
  <c r="K146" s="1"/>
  <c r="K147" s="1"/>
  <c r="K148" s="1"/>
  <c r="K149" s="1"/>
  <c r="K150" s="1"/>
  <c r="K151" s="1"/>
  <c r="K152" s="1"/>
  <c r="K153" s="1"/>
  <c r="K154" s="1"/>
  <c r="K155" s="1"/>
  <c r="K156" s="1"/>
  <c r="K157" s="1"/>
  <c r="K158" s="1"/>
  <c r="K159" s="1"/>
  <c r="K160" s="1"/>
  <c r="K161" s="1"/>
  <c r="K162" s="1"/>
  <c r="K163" s="1"/>
  <c r="K164" s="1"/>
  <c r="K165" s="1"/>
  <c r="K166" s="1"/>
  <c r="K167" s="1"/>
  <c r="K168" s="1"/>
  <c r="J88"/>
  <c r="J87"/>
  <c r="J86"/>
  <c r="J85"/>
  <c r="J84"/>
  <c r="J83"/>
  <c r="J82"/>
  <c r="J81"/>
  <c r="J80"/>
  <c r="J79"/>
  <c r="J78"/>
  <c r="J77"/>
  <c r="J76"/>
  <c r="J75"/>
  <c r="J74"/>
  <c r="J73"/>
  <c r="J72"/>
  <c r="J71"/>
  <c r="J70"/>
  <c r="J69"/>
  <c r="J68"/>
  <c r="J67"/>
  <c r="J66"/>
  <c r="J65"/>
  <c r="J64"/>
  <c r="J63"/>
  <c r="J62"/>
  <c r="J61"/>
  <c r="J60"/>
  <c r="J59"/>
  <c r="J58"/>
  <c r="J57"/>
  <c r="J56"/>
  <c r="J55"/>
  <c r="J54"/>
  <c r="J53"/>
  <c r="J52"/>
  <c r="J51"/>
  <c r="K51" s="1"/>
  <c r="K52" s="1"/>
  <c r="K53" s="1"/>
  <c r="K54" s="1"/>
  <c r="K55" s="1"/>
  <c r="K56" s="1"/>
  <c r="K57" s="1"/>
  <c r="K58" s="1"/>
  <c r="K59" s="1"/>
  <c r="K60" s="1"/>
  <c r="K61" s="1"/>
  <c r="K62" s="1"/>
  <c r="K63" s="1"/>
  <c r="K64" s="1"/>
  <c r="K65" s="1"/>
  <c r="K66" s="1"/>
  <c r="K67" s="1"/>
  <c r="K68" s="1"/>
  <c r="K69" s="1"/>
  <c r="K70" s="1"/>
  <c r="K71" s="1"/>
  <c r="K72" s="1"/>
  <c r="K73" s="1"/>
  <c r="K74" s="1"/>
  <c r="K75" s="1"/>
  <c r="K76" s="1"/>
  <c r="K77" s="1"/>
  <c r="K78" s="1"/>
  <c r="K79" s="1"/>
  <c r="K80" s="1"/>
  <c r="K81" s="1"/>
  <c r="K82" s="1"/>
  <c r="K83" s="1"/>
  <c r="K84" s="1"/>
  <c r="K85" s="1"/>
  <c r="K86" s="1"/>
  <c r="K87" s="1"/>
  <c r="K88" s="1"/>
  <c r="I50"/>
  <c r="H50"/>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K5" s="1"/>
  <c r="K6" s="1"/>
  <c r="K7" s="1"/>
  <c r="K8" s="1"/>
  <c r="K9" s="1"/>
  <c r="K10" s="1"/>
  <c r="K11" s="1"/>
  <c r="K12" s="1"/>
  <c r="K13" s="1"/>
  <c r="K14" s="1"/>
  <c r="K15" s="1"/>
  <c r="K16" s="1"/>
  <c r="K17" s="1"/>
  <c r="K18" s="1"/>
  <c r="K19" s="1"/>
  <c r="K20" s="1"/>
  <c r="K21" s="1"/>
  <c r="K22" s="1"/>
  <c r="K23" s="1"/>
  <c r="K24" s="1"/>
  <c r="K25" s="1"/>
  <c r="K26" s="1"/>
  <c r="K27" s="1"/>
  <c r="K28" s="1"/>
  <c r="K29" s="1"/>
  <c r="K30" s="1"/>
  <c r="K31" s="1"/>
  <c r="K32" s="1"/>
  <c r="K33" s="1"/>
  <c r="K34" s="1"/>
  <c r="K35" s="1"/>
  <c r="K36" s="1"/>
  <c r="K37" s="1"/>
  <c r="K38" s="1"/>
  <c r="K39" s="1"/>
  <c r="K40" s="1"/>
  <c r="K41" s="1"/>
  <c r="K42" s="1"/>
  <c r="K43" s="1"/>
  <c r="K44" s="1"/>
  <c r="K45" s="1"/>
  <c r="K46" s="1"/>
  <c r="K47" s="1"/>
  <c r="K48" s="1"/>
  <c r="K49" s="1"/>
  <c r="N25" i="5"/>
  <c r="K8"/>
  <c r="K9" s="1"/>
  <c r="K10" s="1"/>
  <c r="M9"/>
  <c r="C12"/>
  <c r="D12"/>
  <c r="E12"/>
  <c r="G12"/>
  <c r="I12"/>
  <c r="J12"/>
  <c r="B12"/>
  <c r="F12"/>
  <c r="K214" i="7"/>
  <c r="N557"/>
  <c r="K332"/>
  <c r="K248"/>
  <c r="J48" i="11"/>
  <c r="IT449" i="7"/>
  <c r="K679"/>
  <c r="K49" i="14"/>
  <c r="K557" i="7"/>
  <c r="K32" i="19"/>
  <c r="K84" i="18"/>
  <c r="D29" i="5"/>
  <c r="F29"/>
  <c r="J70" i="13"/>
  <c r="I24" i="22" l="1"/>
  <c r="I8" i="23"/>
  <c r="I38" i="22"/>
  <c r="H70" i="12"/>
  <c r="I70"/>
  <c r="K11" i="5"/>
  <c r="K12" s="1"/>
  <c r="N12"/>
  <c r="K44" i="12"/>
  <c r="K69"/>
  <c r="K3" i="10"/>
  <c r="K41" s="1"/>
  <c r="K70" i="12" l="1"/>
</calcChain>
</file>

<file path=xl/sharedStrings.xml><?xml version="1.0" encoding="utf-8"?>
<sst xmlns="http://schemas.openxmlformats.org/spreadsheetml/2006/main" count="9400" uniqueCount="903">
  <si>
    <t>2010-11</t>
  </si>
  <si>
    <t>2011-12</t>
  </si>
  <si>
    <t>2012-13</t>
  </si>
  <si>
    <t>2013-14</t>
  </si>
  <si>
    <t>2014-15</t>
  </si>
  <si>
    <t>2015-16</t>
  </si>
  <si>
    <t>2016-17</t>
  </si>
  <si>
    <t>Name of implementing District</t>
  </si>
  <si>
    <t>West Tripura</t>
  </si>
  <si>
    <t>Completed</t>
  </si>
  <si>
    <t>Sepahijala District</t>
  </si>
  <si>
    <t>Gomati District</t>
  </si>
  <si>
    <t>In progress</t>
  </si>
  <si>
    <t>Purchase of an Ambulance for Gomati District Hospital</t>
  </si>
  <si>
    <t>Const. of Drain at Udaipur Municipal Council area</t>
  </si>
  <si>
    <t>Purchase of  Tata Winger AC Model Ambulance for South Tripura District Hospital.</t>
  </si>
  <si>
    <t>Const. of Students Common Room at Santir Bazar Govt. College</t>
  </si>
  <si>
    <t xml:space="preserve">Const. of Fish Market Shed at Santir Bazar </t>
  </si>
  <si>
    <t>Extension Class Room at Khagendra Chow. Para SB School, Santir Bazar NP</t>
  </si>
  <si>
    <t>Extension Class Room at East R.K Ganj SB School, Santir Bazar NP W-11</t>
  </si>
  <si>
    <t>Const. of Market Stall at Belonia Town in Belonia Municipal Council area</t>
  </si>
  <si>
    <t>Purchase of Science apperater for Belonia Vidyapith School,Belonia</t>
  </si>
  <si>
    <t>Sinking of Deep T/Well  for Irrigation purpose at  Bishrambari Village council (Near Kamanmura High School)  under Jirania RD Block</t>
  </si>
  <si>
    <t>Purchase of  Benches and Table for various Schools under TTAADC. Schools may be decided by TTAADC. (ST area)</t>
  </si>
  <si>
    <t xml:space="preserve">Construction of Cultural Hall-cum Class room at Anandanagar Class-XII School </t>
  </si>
  <si>
    <t>Construction of Cultural Hall-cum Class room at Nagicherra Dasarath Deb Memorial High School (SC area)</t>
  </si>
  <si>
    <t>Construction of Cultural Hall-cum Class room at Chanmari  High School (SC area)</t>
  </si>
  <si>
    <t>Construction of Cultural Hall-cum Class room at Nalchar H.S. School (SC area)</t>
  </si>
  <si>
    <t>Construction of School Building at Dr.B.R.Ambedkar Shishu Niketan , Lalsingmura , Bishalgarh</t>
  </si>
  <si>
    <t>Construction of Community Hall at SBC Nagar G/P under Bharat Chandra Nagar Block.</t>
  </si>
  <si>
    <t>Purchase of Tri-Cycle (Motor Scooter) for Santu Patwari, S/O Debasish Patwari,South Mirzapur,Belonia</t>
  </si>
  <si>
    <t>Purchase of Ambulance of Belonia Sub-Jail &amp; Const. of Garage along with approach road at Belonia Sub-Jail</t>
  </si>
  <si>
    <t>Construction of Boundary wall for Indranagar High School, Agartala</t>
  </si>
  <si>
    <t>Purchase of Desk Top Computer and Accessories for Holy Cross College, Durjoynagar ,Agartala</t>
  </si>
  <si>
    <t>Purchase of Joint Bench and Furniture for Surjamaninagar H.S. School,Dukli, West Tripura</t>
  </si>
  <si>
    <t>Purchase of Tri-Cycle (Motor Scooter) for Gopal Debbarma, S/O Gaya Charan, Baludhum,Mandwi,West Tripura</t>
  </si>
  <si>
    <t>Construction of Boundary wall for Janmejoynagar H.S.School under Jirania Sub-Division,West Tripura</t>
  </si>
  <si>
    <t>Construction of building for Nripen Chakraborty Rural Technology Research Centre,Arkneer,Sekerkote</t>
  </si>
  <si>
    <t>Purchase of Hydraulic Sky Lifter for Jirania Nagar Panchayat under Jirania Sub-Division,West Tripura</t>
  </si>
  <si>
    <t>Purchase of computer for 13 (Thirteen) Nos  High Schools (One for each of the High School) which are not provided computer by the Education Department in Jampaijala Block area (ST area)</t>
  </si>
  <si>
    <t>Construction of boundary wall for Telorban High School(ST area)</t>
  </si>
  <si>
    <t>Sinking of Submergible bore well for Jahar Nabodaya Vidyalaya at Banduar,Udaipur</t>
  </si>
  <si>
    <t>Construction of Class room for Baganbari High School,Uttar Srirampur Panchayat ,Rajnagar Block,Belonia</t>
  </si>
  <si>
    <t>Construction of Community Hall-cum-Class room at Pratapgarh High School</t>
  </si>
  <si>
    <t>Purchase of Hearse Van for Battala-Nagerjala  Motor Stand Development Society</t>
  </si>
  <si>
    <t>Addl. fund for purchase of 2 (Two) Nos Hearse Van for  Netaji Sangha, Jogendranagar , Bankumari &amp;  Tripura Construction Worker Union,Dukli Divisional Cammittee. Earlier sanction No.611-18 and No.1271-78 dated 12.06.15 and 28.07.15</t>
  </si>
  <si>
    <t>Purchase of Hydraulic Sky Lift for Agartala Municipal Corporation (AMC)</t>
  </si>
  <si>
    <t>Extension of HT/LT line including Street light at AMC Ward No.1,2,3,4 &amp; 6</t>
  </si>
  <si>
    <t>Addl. fund for completion Construction of Community Hall at Panchabati under Mohanpur</t>
  </si>
  <si>
    <t>Completion of Construction of Community Hall-cum-Class room for Kishalay Nursery-cum Primary School at Kashipur</t>
  </si>
  <si>
    <t>Purchase of Hearse Van for Jirania Nagar Panchayat,Jirania</t>
  </si>
  <si>
    <t>Purchase of Hydraulic Sky Lift for Mohanpur Municipal Council(MMC)</t>
  </si>
  <si>
    <t>Purchase of 4-wheeler Tri-Cycle  (Motor cycle) for the following disabled person @ Rs.65,000/- each :-i.Basudeb Saha S/O Satya Narayan Saha,Jogendranagar,Vidyasagar Chowmohani       ii.Sujit Kar S/O. Makhan Lal Kar, Madhya Bhubanban , P.o. West Bhubanban ,Sadar, West Tripura   iii.Satyandra Kr. Saha C/0 Kartik Sarkar, Mantribari Road Extension, Agt.</t>
  </si>
  <si>
    <t>Construction of Gymnasium at Radha Madhab Unnayan Sangha,Radhanagar,AMC Ward No.12</t>
  </si>
  <si>
    <t>Purchase of 4-wheeler Tri-Cycle  (Motor cycle) for the following disabled person @ Rs.65,000/- each :-i.Aparna Deb (Gope) W/O  Brajendra Gope, West Taranagar,Mohanpur MC Ward No.11</t>
  </si>
  <si>
    <t>Construction of Community Hall  on the plot of Indranagar PACS, situated at Nandannagar ,opposite to FCI Go-down, AMC Ward No.6</t>
  </si>
  <si>
    <t>Construction of CC Road at the back side of Social Welfare Directorate,Abhoynagar, from Abhoynagar GB road to the house of Gopal Chakraborty , AMC Ward No.11</t>
  </si>
  <si>
    <t>Construction of Community Hall at Rajnagar,Belonia,South Tripura</t>
  </si>
  <si>
    <t>Purchase of Furniture for School and Office for Old-Agartala H.S School,Old Agartala under Jirania</t>
  </si>
  <si>
    <t>Addl fund for completion of Construction of Cultural Hall-Cum Class Room at Dasarath Deb Adarsha Uchha Vidyalaya, Nagicherra</t>
  </si>
  <si>
    <t>Construction of Water Tank at Ishan Chandra Nagar Pargana H.S School</t>
  </si>
  <si>
    <t>Electrification and purchase of  Sports Materials for Najrul Islam SB School AMC Ward No.13</t>
  </si>
  <si>
    <t>Construction of RCC Culvert at “Chakma Aadam” , Chandmari on way to Buddhamandir,AMC Ward No.6</t>
  </si>
  <si>
    <t>Construction of Brick Soling Road at “Chakma Aadam” , Chandmari near Joychand Kali”s house via B.K Chakma House,AMC Ward No.6</t>
  </si>
  <si>
    <t>Construction of RCC Culvert at the Entrance Road of Harijan Colony, Indranagar, AMC W No-23</t>
  </si>
  <si>
    <t>Purchase of 6 Nos 4-wheeler Tri-Cycle  (Motor cycle) for the following disabled person @ Rs.65,000/- each :- Smti. Sampa Datta D/O Hemendra Datta,Town Pratapgarh,  2. Shri Sujit Kar S/O Makhan Lal Kar, Madhya Bhubanban 3. Smti Sampa Paul D/O Krishana Pada Paul, Bhati Abhoynagar       4. Shri Arabinda Goswami S/O Ajoy Kanti Goswami,Kanchan Palli,Badharghat,Amtali        5. Shri Rajdeep Chowdhury, S/O Sambhu, Pyaribabur Bagan,Joynagar  6. Shri Guddi Acharjee S/O Jagabandhu Acharjee, Ramnagar Road No.2</t>
  </si>
  <si>
    <t>Construction of Community Hall at Harijan Colony at Indranagar, AMC W No-23</t>
  </si>
  <si>
    <t>Construction of concrete pitch and Boxnet Structure at GB Plat centre, Indranagar ITI Road, AMC Ward-7</t>
  </si>
  <si>
    <t>Purchase of 3 Nos 4-wheeler Tri-Cycle  (Motor cycle) for the following disabled person @ Rs.65,000/- each :- 1. Shri Sanjit Shil S/O Subal Chandra Shil, Narshingarh,Agartala  2. Shri  Smti Ratna Debbarma D/O Sukrai Debbarma,Sepai Para,Kamalghat 3. Smti Gouri Sarkar D/O Debabrata Sarkar,Taranagar, Mohanpur</t>
  </si>
  <si>
    <t>Purchase of 8 Nos 4-wheeler Tri-Cycle  (Motor cycle) for the following disabled person @ Rs.65,000/- each :- 1.  Shri Partha Bardhan S/O Prafulla, Noabari,Udaipur 2. Shri Bishnu Debnath S/O Krishana Dhan, Dudpuskarini,Udaipur 3. Shri Paher Miah S/O Tahis Mia, Matabari,Udaipur 4. Shri Ratan Paul S/O Krishana Paul,Barabhaiya, Udaipur 5. Shri Amulya Chandra Das  S/O Sashi Bhusan Das,Paschim Gakulpur,Udaipur 6. Sajal Dey S/O Makhan Dey, Jail Road,Udaipur 7. Shri Samir Nama,Matabari, Udaipur 8. Smti. Prantoshi Debnath D/O Nikunja Debnath, Matabari,Udaipur</t>
  </si>
  <si>
    <t>Construction of 20 twenty) nos. Market Stalls at Sonamura Nagar Panchayat.</t>
  </si>
  <si>
    <t>Construction of Gallery of Swimming Poll at Melaghar MMC</t>
  </si>
  <si>
    <t>Construction of Market Shed at Bijoynagar market in Bijoynagar ADC village, Sonamura</t>
  </si>
  <si>
    <t>Const. of Common Facility Centre at Pal Para,Office Tilla, Bishalgarh</t>
  </si>
  <si>
    <t>Construction of Mid-Day Meal Shed at Sepahijala H.S School</t>
  </si>
  <si>
    <t>Addl. Fund for completion of common facility centre at Pal Para, Office Tilla under Sepahijala District</t>
  </si>
  <si>
    <t xml:space="preserve">Purchase of 2 Nos 4-wheeler Tri-Cycle  (Motor cycle) for the following disabled person @ Rs.65,000/- each :- 1. Smti Sima Begam D/O Ful Miah, Kalamkshet,Sonamura 2.Smti Uma Debnath D/O Ranjit Debnath, Purba Laxmibil, Bishalgarh </t>
  </si>
  <si>
    <t>Additional fund for completion of Construction of Swimming Pool-cum Gallery at Melaghar,Sonamura Sub-Division  of Sepahijala District</t>
  </si>
  <si>
    <t>Construction of Science Laboratory for Belonia Government English Medium School,Belonia</t>
  </si>
  <si>
    <t>Construction of Examination Hall at BKI HS School,Belonia</t>
  </si>
  <si>
    <t>Const of Busket Ball Court at Nazrul Smriti Vidyalaya,Abhoynagar, Agartala</t>
  </si>
  <si>
    <t>Purchase of  Benches for Netaji Subhas Vidyaniketan,Agartala</t>
  </si>
  <si>
    <t>Purchase of  Benches  &amp; Table for Pragati Vidyavan,Agartala</t>
  </si>
  <si>
    <t>Purchase of Banch &amp; Table for Hendry Derogeo School, Kumari Tilla</t>
  </si>
  <si>
    <t>Purchase Joint Banch,Chair,Table etc. for Rajnagar H.S School, AMC W.11</t>
  </si>
  <si>
    <t>Development works and purchase apperaters for Rima Sweming pool, DDS Complex,Badharghat</t>
  </si>
  <si>
    <t>Sinking of Deep T/Well at Kamanmura Agri Field of Bishrambari Village under Jirania RD Block</t>
  </si>
  <si>
    <t>Purchase of Ambulance for Women Polytechnic,Amtali</t>
  </si>
  <si>
    <t>Purchage of 11(Eleven  Nos) 4-wheelar motor cycles for following disabled person @ Rs.65,000/- each :-</t>
  </si>
  <si>
    <t>Const of Open Shed at Amgachia market of Kalkalia GP under Mohanpur Block.</t>
  </si>
  <si>
    <t>Construction of Merket Shed at Sambhuram Para ADC village under Lefunga Block.</t>
  </si>
  <si>
    <t>Construction of Dining Shed at Taranagar H.S School, Mohanpur.</t>
  </si>
  <si>
    <t xml:space="preserve">Addl.fund for construction of Community Hall at Panchabati  under  Mohanpur  Sub-Division.        </t>
  </si>
  <si>
    <t>Const. of Slwice Gate at Kalapania Charra,Nandan Nagar, Sarkar Para</t>
  </si>
  <si>
    <t>Addl. fund for completion of pending works in Paschim Noabadi Community Hall, Amtali G/P under Old-Agartala Block</t>
  </si>
  <si>
    <t>Construction of Market Shed at Mandwi Market under Mandwi Block</t>
  </si>
  <si>
    <t>Construction of Community Hall at Sadhutilla,Pratapgarh,AMC Ward No.32</t>
  </si>
  <si>
    <t>Errection of Electric Pool,100 Nos for extension of LT Line in AMC W No.3,4 &amp; 5</t>
  </si>
  <si>
    <t>Purchase of Hearse Van for Netaji Sangha,Jogendranagar</t>
  </si>
  <si>
    <t>Const. of Common Facility Centre at Hrishi Colony Bhati Avoynagar</t>
  </si>
  <si>
    <t>Const. of Community Shed, near Sachin D/Barma Setu, AMC W.7, Abhoynagar</t>
  </si>
  <si>
    <t>Construction of open stage with Toilet and green room at Netajinagar JB School under Dukli Block</t>
  </si>
  <si>
    <t>Purchase of Joint  Benches and other furniture  for Bidhohi Kabi Nazrul H.S School,Jogendranagar</t>
  </si>
  <si>
    <t>Purchase of Joint  Benches and other furniture  for Dr.B.R.Ambedkar H.S School,</t>
  </si>
  <si>
    <t>Construction of boundary wall for Adarsha Colony JB School,Jugendranagar,AMC Ward No.29</t>
  </si>
  <si>
    <t>Construction of Community Hall Cum-Class room at Hapania HS School, AMC Ward No.49</t>
  </si>
  <si>
    <t>Construction of Dining Hall at Berimura H.S.School,Bamutia</t>
  </si>
  <si>
    <t>Construction of Library for Chirasathi Sangha, near ONGC Bank Chowmohani,AMC Ward No.46</t>
  </si>
  <si>
    <t>Construction Sulabh Suchalaya at near “Puthiba Debtabari”,AMC Ward No.11</t>
  </si>
  <si>
    <t>Purchase of Books &amp; Furniture for “Netaji Granthagar near Vivekananda Marker,Central Road,AMC Ward No.20</t>
  </si>
  <si>
    <t>Construction of Road from the house of Amulya Paul to the house of Paresh Das with Drain,AMC Ward No.34</t>
  </si>
  <si>
    <t>Purchase of Heras Van for “Maitri Multipurpose Cooperative Society”,Indranagar,AMC Ward No.7</t>
  </si>
  <si>
    <t>Purchase of 2 Nos 4-wheeler Tri-Cycle  (Motor cycle) for the following disabled person @ Rs.66,000/- each :- 1. Shri Pranab Saha C/O Sushanta Saha,Bhattapukur,A.D.Nagar (Near Apanjan Club)</t>
  </si>
  <si>
    <t>Construction of Boundary Wall at “Puthiba Debtabari”,AMC Ward No.1,Abhoynagar</t>
  </si>
  <si>
    <t>Sinking of Submergible Pump at Mallik Tilla Tea Garded,S.N.Colony,Jirania</t>
  </si>
  <si>
    <t>Instollation of Electrical Transformer at S.N.Colony,Jirania</t>
  </si>
  <si>
    <t>DM,Sepahijala</t>
  </si>
  <si>
    <t>DM,Gomati</t>
  </si>
  <si>
    <t>DM,South</t>
  </si>
  <si>
    <t>South Tripura</t>
  </si>
  <si>
    <t>Addl. fund for complition of free sursical clinic of SAI at Krishananagar</t>
  </si>
  <si>
    <t>Const. of Class room at Jiban Ananda Sishunikatan, Bidyar Dighi,BLG</t>
  </si>
  <si>
    <t>Sinkinf of Mini DTW with 5 HP Submersible Pump at Jirania West at the  Top of the unlain habitation with 2.5 KM pipeline at Rouithkhola GP</t>
  </si>
  <si>
    <t>Const. of pucca Drain from Sitlabari (Balurchar) to owrah River, AMC W-24</t>
  </si>
  <si>
    <t>Const. of Dining hall (Kitchen shed) for surving Mid-day mil to the students of Baishnabtilla SB School</t>
  </si>
  <si>
    <t>Constt. Of Class room at Ranirbazar Vidyamandir</t>
  </si>
  <si>
    <t>Const. of GCI Shet Shed in front of Open stage, Rabindramancha at Belabar HS School</t>
  </si>
  <si>
    <t>Extension of LT Electric Line at Karaimura,Hapania from Nirmal Sarkar House to near Samar Saha,10 poles</t>
  </si>
  <si>
    <t>Extension of LT Electric Line at IC Nagar GP from Jatindra Chowdhuri house to near Nirmal Sarkar House,10 poles</t>
  </si>
  <si>
    <t>Extension of LT Electric line of Madhuban GP,Madhuban Re-Sattle coloney (Power House), 10 poles</t>
  </si>
  <si>
    <t>Extension of Electric line at IC Naghar W-1 from Pijush Roy house to Renu Mohan Roy house,8 poles</t>
  </si>
  <si>
    <t>Extension of LT line at SM Nagar,Joykali Colony, W-1 from Sushil Sahas house to near Matilal Sahas House,36 poles</t>
  </si>
  <si>
    <t>Exeten of LT Electric line at Purba Jarlbachai  Village from Bahumani P{amp House to Sankar Debbarma via Muslim Para,15 poles</t>
  </si>
  <si>
    <t>Extension of L.Telectric line at Purba Jarulbachai village Ward No.5 from Mucharai para pump house to Dasarath Deb Barma para (south part of Pankirai para) 10 poles.</t>
  </si>
  <si>
    <t>Const. of building for purlic library at Belabar school para.</t>
  </si>
  <si>
    <t>Const.of 350 seated Community Hall at the office premises of AMC Ward No.26, Matri Palli, Badharghat.</t>
  </si>
  <si>
    <t>Const.of building for purlic library near Sankaracharja H.S (+2 sdtage) School, North Badharghat.</t>
  </si>
  <si>
    <t>Const.of building for purlic library near Bapuji Bidhyaniketan school,  North Badharghat.</t>
  </si>
  <si>
    <t>Const.of drain from the resident of Krishna Pada Saha to Shyamal Roy under AMC Ward No.26, Matripalli.</t>
  </si>
  <si>
    <t>Const.of boundary wall at Sepahijala H.S School.</t>
  </si>
  <si>
    <t>Addl.fund for completion of Community Hall at Debdaru under Bokafa Block, Santirbazar.</t>
  </si>
  <si>
    <t>Const.of classrooms of South Bharat Chandra Nagar H.S.School H.S.School, Belonia.</t>
  </si>
  <si>
    <t>Const.of drainfrom Brahmabari to Udaipur-Amarpur road in Ward No.18 of Udaipur N.P area.</t>
  </si>
  <si>
    <t>Const.of shopping stall and an open Manch at Batega, Santirbazar</t>
  </si>
  <si>
    <t>Purchase of an  Ambulance for Mirza PHC, Udaipur.</t>
  </si>
  <si>
    <t>Drinking Water sources at different water scarcity areas of Rupaichari Block.</t>
  </si>
  <si>
    <t>Addl. fund for Const.of Mukta Mancha at Gandacharra, Dhalai District</t>
  </si>
  <si>
    <t>DM,Dhalai</t>
  </si>
  <si>
    <t>Const. of classroom for Ram Thakur H.S.School (Girls),Agt.</t>
  </si>
  <si>
    <t>Const. of classroom for Chanmari H.S School under Sadar Sub-Division.</t>
  </si>
  <si>
    <r>
      <t>Const. of drain from Ratan Datta’s house to Matri Palli, Badharghat under Bishalgarh Sub-Division</t>
    </r>
    <r>
      <rPr>
        <b/>
        <sz val="8"/>
        <rFont val="Times New Roman"/>
        <family val="1"/>
      </rPr>
      <t>. (Withdrawn from  AMC).</t>
    </r>
  </si>
  <si>
    <t>Const. of Madhuban Hrishi para Community  Centre of Madhuban G.P under Dukli Block.</t>
  </si>
  <si>
    <t>Const. of Madrassa school at Dukli, West Pratapgarh,  AMC area.</t>
  </si>
  <si>
    <t>Const. of retaining wall with drain from Ranu Laskar’s vacant land to Asish Karmaker house, Matripalli, Badharghat, W.No.26</t>
  </si>
  <si>
    <r>
      <t xml:space="preserve">Addl. fund for construction of pucca drain at Ranu Laskar vacant place to Asish Karmakar’s house, Matri Palli, AMC Ward No.26. </t>
    </r>
    <r>
      <rPr>
        <b/>
        <sz val="8"/>
        <rFont val="Times New Roman"/>
        <family val="1"/>
      </rPr>
      <t>(Withdrawn from AMC)</t>
    </r>
  </si>
  <si>
    <t>Const. of classroom at Berimura  H/S (+ 2 stage) school under Mohanpur Block.</t>
  </si>
  <si>
    <t>Const. of classroom at S.T Paul’s School, A.D.Nagar under Sadar Sub-Division.</t>
  </si>
  <si>
    <t>Addl. fund for construction of Community Hall at Matripalli, Badharghat.</t>
  </si>
  <si>
    <t>Addl. fund for construction of Ambedkar Mukta Manch at Madhuban Hrishi para under Sadar Sub-Division.</t>
  </si>
  <si>
    <t>Const. of classroom at Ananda Vidya Niketan Girls School, Camper Bazar under Sadar Sub-Division.</t>
  </si>
  <si>
    <t>Const. of classroom at Sakhi Charan School under Sadar Sub-Division.</t>
  </si>
  <si>
    <t>Const. of school building at Mantala High School under Mohanpur RD Block.</t>
  </si>
  <si>
    <t>Const. of pucca drain at West Pratapgarh near Kabiraj Tilla under Sadar Sub-Division.</t>
  </si>
  <si>
    <t>Const. of retaining wall with brick soling from Bimal Das house to Uttam Bowl house (borth side), Matripalli, Badharghat AMC Ward No.26.</t>
  </si>
  <si>
    <t>Const. of retaining wall with brick soling road from Jiban Bhowmik’s house to Narayan Acharjee’s house, Boul para, Panchamukh, AMC Ward No.26</t>
  </si>
  <si>
    <t>Const. of brick soling road with retaining wall opposite of Trinayani Samajik Sangstha, Matripalli(west side), AMC Ward No.26.</t>
  </si>
  <si>
    <t>Const. of drain with brick soling  from Dr. Ashotosh Saha house to Nirmal Mahajan house at Milan Chakra Road No.1 under AMB Ward No.28.</t>
  </si>
  <si>
    <t>Addl. fund for construction of building for public library near Bapuji Bidhya Niketan, North Badharghat.</t>
  </si>
  <si>
    <t>Addl. fund for construction of  public Library near Bapuji Bidya Niketan.</t>
  </si>
  <si>
    <t>Addl. fund for const. of building for public library near Sankar Acharjya  H.S (+2 stage) school, North Badharghat.</t>
  </si>
  <si>
    <t>Const. of children park in Govt. Officers quarter complex, New Kunjaban.</t>
  </si>
  <si>
    <r>
      <t>Const. of culvert near Bhattapukur School</t>
    </r>
    <r>
      <rPr>
        <b/>
        <sz val="8"/>
        <rFont val="Times New Roman"/>
        <family val="1"/>
      </rPr>
      <t>. Modifiedas : near Kalitilla J.B.school in place of Bhattapukur school.</t>
    </r>
  </si>
  <si>
    <t>Const. of brick  soling from Nikhil Saha’s house to Dhilan Saha’s house, Santhanahar, South Badharghat, AMC Ward No.27.</t>
  </si>
  <si>
    <t>Const. of retaining wall withj brick soling from Suresh Dey’s house to Manju Deb Barma’s house, Matripalli, Badharghat under AMC Ward No.26.</t>
  </si>
  <si>
    <t>Const. of Children Park at Gunjuria Tilla at Camper Bazar under Sadar Sub-Division.</t>
  </si>
  <si>
    <t>Const. of pavement surface road of length 70.00 ktr. Road No. 5(A), Sreenagar, Milan Chakra, house of Sankar Datta to Pradip Deb under Sadar Sub-Division.</t>
  </si>
  <si>
    <t>Purchase of Ambulance skillful trustful security Co-op. Society Ltd. At Industrial Estate, A.D.Nagar.</t>
  </si>
  <si>
    <t>Const. of pucca drain from Makhan Das house to Jogesh Debnath house, Sripalli, AMC Ward No. 28.</t>
  </si>
  <si>
    <t>Providing brick soling at the approach road of the different places of AMC Ward No.26.</t>
  </si>
  <si>
    <t>Const. of GCI sheet shed near Gabgail Ramkrishna Ashram. (Modified &amp; Withdrawn from EE, DWS Div.-I)</t>
  </si>
  <si>
    <t>Const. of Toilet block / Const. of internal road near Dhaleswar Ramkrishna Ashram. (Modified &amp; Withdrawn from EE, DWS Div.-I)</t>
  </si>
  <si>
    <t>Const.of toilet, sitting arrangement, electrification &amp; other finishing works of Bhabanipur Common Faciliation centre under Bhabanipur G.P.</t>
  </si>
  <si>
    <t>Addl. fund for construction of building for public Library at Belabar school para.</t>
  </si>
  <si>
    <t>Sinking of MDTW (Hand  Pump) at Belabar, Charipara  &amp;  Gazaria Modified the cost  Rs.6.00 lac in place of 3.00 lac @ Rs.2.00 lac each.</t>
  </si>
  <si>
    <t>Purchase of Bench for Kathaltali H.S (+2 stage) school under Sadar Sub-Division.</t>
  </si>
  <si>
    <t>Purchase of Computer ans Xerox machine for Dukli ICDS office under Dukli RD Block.</t>
  </si>
  <si>
    <t>Purchase of Bench for Badharghat H.S (+2 stage) school under Sadar Sub-Division.</t>
  </si>
  <si>
    <t>Purchase of Ambulance for Naba Jagaran Sangha, Sripalli, Badharghat.</t>
  </si>
  <si>
    <t>Purchase of Ambulance for Vivekananda Library, Hapania.</t>
  </si>
  <si>
    <r>
      <t xml:space="preserve">Const. of 8(eight) nos Market stall at Para of Charipara G.P under Dukli Block. </t>
    </r>
    <r>
      <rPr>
        <b/>
        <sz val="8"/>
        <rFont val="Times New Roman"/>
        <family val="1"/>
      </rPr>
      <t>(Withdrawn from EE, ED Western Division-1)</t>
    </r>
  </si>
  <si>
    <t>Addl. fund for purchase of Ambulance for Naba Jagaran Sangha, Sripalli, Badharghat.</t>
  </si>
  <si>
    <t>Addl. fund for purchase of Ambulance for Vivekananda Library, Hapania.</t>
  </si>
  <si>
    <t>Extension of L.T line at Chindraibari,  Salkakamai and Kuki Colony.</t>
  </si>
  <si>
    <t>Const. of boundary wall and toilet block at Durga Chowdhury Para Hemanta Smriti Bidyalay.</t>
  </si>
  <si>
    <t>Const. of two classrooms at Paschim Noabadi High School.</t>
  </si>
  <si>
    <t>Const. of classroom at Kishaloy Nursery &amp; Primary school, Reshambagan under Jirania Block.</t>
  </si>
  <si>
    <t>Electric poll at Surjamaninagar G.P – 8 nos, Hapania G.P- 8 nos under Sadar Sub-Division.</t>
  </si>
  <si>
    <t>Electric transformer for Surjyamaninagar Mini Deep tubewell, Surjyamaninagar under Sadar Sub-Division.</t>
  </si>
  <si>
    <t>Extension of L.T line (Errection of electric poles -10 nos) at AMC Ward No.26.</t>
  </si>
  <si>
    <t>Const. of Market Shed at Killa Market  under  Killa Block.</t>
  </si>
  <si>
    <t>Implementation of Total Sanitation Campaign (TSC) in uncovered schools  under Ompi Block, Bakafa Block and Hrishyamukh Block @ Rs.7.50 lac in each Block. Name of school should be finalized by the D.M &amp; Collector concerned for implementation of the scheme.</t>
  </si>
  <si>
    <t>Const. of HT/LT line including 1x63 KVA sub-station from K.waifung to TW Colony, Tairuma village under Jolaibari Electrical  Sub-Division. (HT-0.03 km &amp; LT -0.75 km).</t>
  </si>
  <si>
    <t>Const. of HT/LT line  including 1x63 KVA sub-station from Dhanya Manik house to Dhani Prasad house, South Hichachhara village under Jolaibari Electrical Sub-Division. (HT -0.03 km &amp; LT -0.75 km).</t>
  </si>
  <si>
    <t>Const. of Market Shed/ Stall under Belonia Nagar Panchayat.</t>
  </si>
  <si>
    <t>Const. of Jatri Shed (pucca roof) at  Murasing para, Santirbazar.</t>
  </si>
  <si>
    <t>Extension of H.T/ L.T line under DGM, TSECL Electric Division, Bagafa,  Santirbazar.</t>
  </si>
  <si>
    <t xml:space="preserve">Addl. fund for construction of Community Hall at Srirempur.  </t>
  </si>
  <si>
    <t>Extension of HT/LT line at different location of Ward No.4 of Saraspur G.P, Ward No.5 of Uttar, Ward No.6 of Tarakpur G.P and  Ward No.5 of Kadamtala G.P.</t>
  </si>
  <si>
    <t>Extension of 11 KV/LT line including installation of 1no 63KVA sub-station(Sankaibari) Chandrapur G.P near the house of Abdul Wahid, Dharmanagar.</t>
  </si>
  <si>
    <t>Const. of classroom at Golden Vally English Medium school, Dharmanagar.</t>
  </si>
  <si>
    <t>Extension of L.T line at R.M.Para under DGM, TSECL, Electric Division, Dharmanagar.</t>
  </si>
  <si>
    <t>Addl. fund for extension of  HT/LT line &amp; installation of D.T at Petua Karbari para, Lalcharra V.C in Manu Block.</t>
  </si>
  <si>
    <t>Addl. fund for extension of HT/LT line &amp; installation of D.T at Kitting Purna Roaja Para, North Dhumacherra V.C in  Manu Block.</t>
  </si>
  <si>
    <t>Addl. fund for extension of HT/LT line &amp; installation of D.T at Gakulnagar S.C Colony in Manu Block.</t>
  </si>
  <si>
    <t>Const. of Kalachari Matsajibi Samabay Samity office room at Manikbhandar, Kamalpur.</t>
  </si>
  <si>
    <t>Extension of HT/LT line at Uttar Ekcharri Bengali para of Uttar Ekcharri  under Karbook Sub-Division.</t>
  </si>
  <si>
    <t>Extension of HT/LT line at Jatanbari Dakshin under4 Karbook Sub-Division (Lebacherra Panchayat).</t>
  </si>
  <si>
    <t>Extension of HT/LT line at Karaicherra under4 Karbook Sub-Division (New Gomati Panchayat).</t>
  </si>
  <si>
    <t>Extension of HT/LT line at Hari Sadhan para to Dhainya Bari  under4 Karbook Sub-Division ( Ram Bhadra  Panchayat).</t>
  </si>
  <si>
    <t>Extension of HT/LT line at Malbassa Jamatia para, Burburia Paschim para and Hari Datta Tilla  under Amarpur Block (Purba Malbassa Panchayat).</t>
  </si>
  <si>
    <t>Extension of HT/LT line at Arabinda Palli, Sukanta Palli under Amarpur Block Colony and Bazar Paschim (Nutan Bazar Panchayat).</t>
  </si>
  <si>
    <t>Extension of HT/LT line at Padaham para, Jharjharia Mankumar and Rezzaq para under Amarpur Block (Uttar Chellagong Panchayat).</t>
  </si>
  <si>
    <t>Const. of Community Hall at Srirampur, Kailashahar.</t>
  </si>
  <si>
    <t>Const. of Community Hall at Gournagar Gram Panchayat under Gournagar Block.</t>
  </si>
  <si>
    <t>Const. of classroom at BishalgarhH.S School, Bishalgarh under Sepahijala District.</t>
  </si>
  <si>
    <t>Const. of class room at Ambedkar Nursery school, Lalsingmura under Sepahijala Distrtict.</t>
  </si>
  <si>
    <t>North Tripura</t>
  </si>
  <si>
    <t>Dhalai District</t>
  </si>
  <si>
    <t>Unokoti District</t>
  </si>
  <si>
    <t>Addl. fund for purchase of Ambulance (TATA Winger model) for Naba Jagaran Sangha, Sripalli,Badharghat.</t>
  </si>
  <si>
    <t>Addl. fund for purchase of Ambulance (TATA Winger model) for Vivekananda Library, Hapania.</t>
  </si>
  <si>
    <t>Const.of Mid-day-meal shed (Dining hall) at I.C.Nagar H.S School under Dukli Block.</t>
  </si>
  <si>
    <t>Const. of Muslim para Madrassa School, Charipara under Dukli Block.</t>
  </si>
  <si>
    <t>Sitting arrangement and other incomplete work of Gazaria Communbity Hall under Dukli Block.</t>
  </si>
  <si>
    <t>Sitting arrangement and other incomplete work of I.C.Nagar Community Hall under Dukli Block.</t>
  </si>
  <si>
    <t>Addl. fund for sitting arrangement and other incomplete work of Gazaria Communbity Hall under Dukli Block.</t>
  </si>
  <si>
    <t>Addl. fund for sitting arrangement and other incomplete work of I.C.Nagar Community Hall under Dukli Block.</t>
  </si>
  <si>
    <t>Const.of Mini Community Hall at Yubatara under Lembucherra G.P, Mohanpur.</t>
  </si>
  <si>
    <t>Const. of Community Hall at Mohanpur R.D Block.</t>
  </si>
  <si>
    <t>Addl. fund for purchase of Ambulance (TATA Winger model) for Skilful Trustful Security Co-operative Society Ltd.</t>
  </si>
  <si>
    <t>Purchase of Ambulance (TATA Winger model) for Love Star Sovcial Welfare Centre, Jogendranagar.</t>
  </si>
  <si>
    <t>Const. of pucca drain with retaining wall from Satya Datta house to Tapan Saha house via Laxmi Debnath house to Swapan Deb house at AMC Ward No.25.</t>
  </si>
  <si>
    <t>Addl. fund for construction of pucca drain from Nikhil Saha house to Dhilon Saha house under AMC Ward No.26.</t>
  </si>
  <si>
    <t>Const.of pucca drain from the house of Dr. Aswes Deb Choudhury to Mani Biswas house, AMC Ward No.28.</t>
  </si>
  <si>
    <t>Const.of Auditorium building for training of Doctors and other health care purpose.</t>
  </si>
  <si>
    <t>Const.of Library building at Naba Uddyug Sangha near Community Hall at Matripalli, Badharghat.</t>
  </si>
  <si>
    <t>Const.of Library building at Kourabs Club, North Badharghat near Subhash Palli, A.D.Nagar of AMC Ward No.25.</t>
  </si>
  <si>
    <t>Addl. fund for completion of construction of Public Library at Belabar school para.</t>
  </si>
  <si>
    <t>Const. of public library near Kourab Club under AMC Ward No.29.</t>
  </si>
  <si>
    <r>
      <t>Extension of L.T line &amp; Street Light phase at Agartala AMC Ward No.1, 2, 4, 5, 6, 8, 9, 10, 17, 24, 25, 26, 27, 28, 29, 30, 31, 32, 33, 34 &amp; 35 –copy enclosed (Total project cost Rs.39,96 lac. Ist phase-Rs.22.00 lac &amp; 2</t>
    </r>
    <r>
      <rPr>
        <vertAlign val="superscript"/>
        <sz val="8"/>
        <rFont val="Times New Roman"/>
        <family val="1"/>
      </rPr>
      <t>nd</t>
    </r>
    <r>
      <rPr>
        <sz val="8"/>
        <rFont val="Times New Roman"/>
        <family val="1"/>
      </rPr>
      <t xml:space="preserve"> phase-Rs.17.96 lac).</t>
    </r>
  </si>
  <si>
    <t>Erection of  5nos Electric Piller for 8 no. para of Surjya Choumuhani to Matilal Debnath house, Ranirkhamar, Amtali.</t>
  </si>
  <si>
    <t>Purchasr of Electric Transformer in Belabar area under Bordowali Electrical Sub-Division.</t>
  </si>
  <si>
    <t>Purchasr of Electric Transformer in Siddhi Ashram area under Bordowali Electrical Sub-Division.</t>
  </si>
  <si>
    <t>Const.of classroom at Ramkrishna Pathsala, Gangail Road, Agartala.</t>
  </si>
  <si>
    <t>Addl. fund for completion of construction of retaining wall with brick soling from Bimal Das house to Uttam Bawl house (both side), Matri Palli, Badharghat, AMC Ward No.26.</t>
  </si>
  <si>
    <t>Addl. fund for construction of Community Hall at Matripalli, Badharghat, AMC Ward No.26.</t>
  </si>
  <si>
    <t>Addl.fund for constructionj of boundary wall and otyher side development of Matripalli Community Hall under AMC Ward No.26.</t>
  </si>
  <si>
    <r>
      <t xml:space="preserve">Addl. fund for completion of coinstruction of building at Ranirbazar H.S School. </t>
    </r>
    <r>
      <rPr>
        <b/>
        <sz val="8"/>
        <rFont val="Times New Roman"/>
        <family val="1"/>
      </rPr>
      <t>(Withdrawn from BDO, Jirania)</t>
    </r>
  </si>
  <si>
    <t>Addl. fund for construction of school building at Ranirbazar H.S (+2) School.</t>
  </si>
  <si>
    <t>a). Addl. fund for construction of Toilet Block at Durga Chowdhury para H.S (+2 stage) School, R.K.Nagar G.P.b). Addl. fund for construction of  classroom at  P:aschim Noabadi South High School.</t>
  </si>
  <si>
    <t>Addl. fund for completion of Open Tribal Shed at Murasing Para, Santirbazar.</t>
  </si>
  <si>
    <t>Extensiuon of HT/LT line in connection with 1x25 KVA sub-station for electrification at Nandiram para of Chalitachari ADC village under Satcvhand RD Block in the jurisdiction of Sabroom  Sub-Division, Manu Bazar.</t>
  </si>
  <si>
    <t>Extensiuon of HT/LT line in connection with 1x100  KVA sub-station for electrification of Tairamjhot of Chalitachari ADC village under Satcvhand RD Block in the jurisdiction of Sabroom  Sub-Division, Manu Bazar.   (Phase- I).</t>
  </si>
  <si>
    <t>Extensiuon of HT/LT line in connection with 1x25 KVA sub-station for electrification at Nandiram para of Chalitachari ADC village under Satcvhand RD Block in the jurisdiction of Sabroom  Sub-Division, Manu Bazar.  (Phase- II).</t>
  </si>
  <si>
    <t>Const. of Motor Stand at Rajnagar, Belonia, S/Tripura.</t>
  </si>
  <si>
    <t>Const.of school building og Brintak H.S School, Baikhora, Santirbazar.</t>
  </si>
  <si>
    <t>Addl.fund for completion of construction of Market Stall at Belonia Nagar Panchayat.</t>
  </si>
  <si>
    <t>Const.of 10(ten) nos. Market Stall for unemployed youth at Nalua Bazar, Belonia.</t>
  </si>
  <si>
    <t>Addl.,fund for completion of balance work for construction of Community Hall at Devddru, Santirbazar.</t>
  </si>
  <si>
    <t>Addl. fund for construction of Market Stall at Belonia Nagar Panchayat.</t>
  </si>
  <si>
    <t>Addl. fund for completion of balance work for construction of Community Hall at Devdaru, Santirbazar.</t>
  </si>
  <si>
    <t>Addl. fund for construction of Sonaichari Community Hall under Hrishyamukh RD Block.</t>
  </si>
  <si>
    <t>Const. of Community Hall at Bir Chandra Manu Sahid Smriti Memorial School, Bagafa Block.</t>
  </si>
  <si>
    <t>Const. of  classroom at Uttar Bharat Chandra Nagar H.S.School under Rajnagar Block.</t>
  </si>
  <si>
    <t>Const. of classroom at Manai Pathar H.S School under Rajnagar R.D Block, Belonia.</t>
  </si>
  <si>
    <t>Const. of  classroom at Ballamukha S.B.School under Rajnagar Block, Belonia.</t>
  </si>
  <si>
    <r>
      <t>Addl. fund for extension of varanda adjacent with existing newly constructed Community Hall at Srirampur</t>
    </r>
    <r>
      <rPr>
        <b/>
        <sz val="8"/>
        <rFont val="Times New Roman"/>
        <family val="1"/>
      </rPr>
      <t>. (Withdrawn from  DM, North District.)</t>
    </r>
  </si>
  <si>
    <t>Addl. fund for construction of Gournagar Community Hall under Gournagar R.D Block.</t>
  </si>
  <si>
    <t>Const.of boundary wall at Lalsingmura H.S School, Bishalgarh under Sepahijala District.</t>
  </si>
  <si>
    <t>Const. of Market Stall for unemployed youth at Valuarchar Bazar, Boxanagar under Sonamura Sub-Division.</t>
  </si>
  <si>
    <t>Addl. fund for construction of boundary wall at Lalsingmura H.S (+2)  School, Bishalgarh.</t>
  </si>
  <si>
    <t>Const. of Volley Ball ground under Melaghar RD Block under Sonamura Sub-Division.</t>
  </si>
  <si>
    <t>Addl. fund for purchase of Ambulance (TATA Winger Model) fort Mirja Gram Panchayat under Gomati District</t>
  </si>
  <si>
    <t>Const. of school building at Vevekananda school, Udaipur.</t>
  </si>
  <si>
    <t>Extension of  L.T/H.T line under Mungiakami Electric Sub-Division, Teliamura.</t>
  </si>
  <si>
    <t>Addl. fund for  completion of balance work for construction of Community Hall at Madhya Brahmacherra under Brahmacherra G.P of Teliamura Block.</t>
  </si>
  <si>
    <t>Khowai District</t>
  </si>
  <si>
    <t>Const. of Mukta Mancha near Naba Prantik under AMC W-29.Modifies as Const. of RCC side wall with Brick Soling from 44 No. main road to Sunil Sarkar house, AMC W.28</t>
  </si>
  <si>
    <t>Const. of Children Park under AMC Ward No.23. Modified as :- Const.of public library near the premises of AMC Ward No.23.</t>
  </si>
  <si>
    <t>Const. of Mukta Mancha under the office premises of AMC Ward No.26, Matripalli, Badgarghat. ( Withdrawn from EE, RD Agartala Division)</t>
  </si>
  <si>
    <t>Addl. fund for Construction of Auditarium Building for Training of  Doctors and other Health are Purpose.</t>
  </si>
  <si>
    <t>Purchase of  200 Nos Joint Banch for Bidrohi Kabi Nazrul Vidyabhaban,Jogendranagar</t>
  </si>
  <si>
    <t>Construction of  Cycle stand for for Bidrohi Kabi Nazrul Vidyabhaban,Jogendranagar</t>
  </si>
  <si>
    <t>Construction of Dining hall of Dr.B.R. Ambedkar S.B.School,Dukli Housing complex</t>
  </si>
  <si>
    <t>Purchase of 02 Nos Computer with  Table for Prachya Bharati HS School,Agt.</t>
  </si>
  <si>
    <t>Purchase of 25 Nos Wooden Table and 30 Nos Wooden Joint Banch for Prachya Bharati HS School,Agt.</t>
  </si>
  <si>
    <t>Construction of Library-Cum-Reading room near Swami Vivekananda Club,Noagaon,Krishananagar Chowmohani,Agt.</t>
  </si>
  <si>
    <t>Construction of Market Stall/Shed at Noagaon,Krishananagar Chowmohani,Agt.</t>
  </si>
  <si>
    <t>Const. of RCC Side Wall with Brick Soling from 44 Main Road to Sunil Sarkar house under AMC W-28</t>
  </si>
  <si>
    <t>Sinking of 2 HP Submersible pump at Baishnab Tilla SB School under AMC.W-27</t>
  </si>
  <si>
    <t>Arrangement for internal Electric Wairing with 18 Nos siling Fan at Baishnab Tilla SB School of AMC W-27</t>
  </si>
  <si>
    <t>Const. of Drain from the house of Prabir Dhar to the house Swapan Shil, 60 Mtr,AMC W-26</t>
  </si>
  <si>
    <t>Const. of Drain from the house of Subal Debnath to Rubber Bagan,200 Mtr., AMC W-26</t>
  </si>
  <si>
    <t>Const. of Brick Soling from Tapan Bowl House to Prabir Chakraborty house ,AMC W-26</t>
  </si>
  <si>
    <t>Const. of Brick Soling from  Subit Chakraborty house to Santi Bala Sarma house,AMC W-26,AMC W-27</t>
  </si>
  <si>
    <t>Const. of Community Hall at near Sudhannya setu under AMC Ward No.32 Modified as addl. fund for Const. of ouble Guest house, AMC W-26</t>
  </si>
  <si>
    <t>Const. of classroom at Subhash Nagar H.S School. Modified as :- Const.of classroom at Madhuban Dukli H.S(+ 2 stage) school under Dukli Block.</t>
  </si>
  <si>
    <t>Const. of  Road with side Drain from Ration Shop to Mita Bhowmik House, oposite side of Satkar Nursing Home under AMC W-22 (Withdrawn from Municipal Commissioner)</t>
  </si>
  <si>
    <t>Const. of small bridge with RCC near Ram Thakur Ashram, West side of Matripalli under AMC Ward No.26.</t>
  </si>
  <si>
    <t>Const. of classroom at Sanmilita S.B School under Dukli Block. Modified as :- Const.of classroom at Madhuban Dukli H.S(+ 2 stage) school under Dukli Block.</t>
  </si>
  <si>
    <t>Addl. fund for completion of construction of community hall at Matripalli under AMC Ward No.26.</t>
  </si>
  <si>
    <t>Const. of Dining Hall at Surjyamaninagar    H.S School under Dukli RD Block.</t>
  </si>
  <si>
    <t>Const. of Dining Hall at Sekerkote H.S School under Dukli R.D Block.</t>
  </si>
  <si>
    <t>Const. of Bouanday wall with Cycle Stand at Sharba Siksha School,Near Loknath Bazar, Belabar G/P</t>
  </si>
  <si>
    <t>Const. of Labour Shelter House under Ranirbazar Nagar Panchayat.</t>
  </si>
  <si>
    <t>Purchase of electric transformer with 10 nos. electric pillar for Matripalli Community Hall, Badharghat.</t>
  </si>
  <si>
    <t>Errection of 11 electric pool(Cement) at different places, AMC w-26 &amp; 27</t>
  </si>
  <si>
    <t>Addl. fund for completion of construction of Rajnagar Motor Stand, Rajnagar RD Block under South District.</t>
  </si>
  <si>
    <t>Addl. fund for completion of construction  of boundary wallk at Lalsingmura H.S School under Sepahijala District.</t>
  </si>
  <si>
    <t>Addl. fund for Volley Ball field and natural gallery at Ward No.,5, Rudijala G.P, Nalchar RD Block under Sepahijala District.</t>
  </si>
  <si>
    <t>Extension of H.T/L.T  &amp; 63 KVA S/S  at Gowala Basti  Purba Harua under Kadamtala Block.</t>
  </si>
  <si>
    <t>Addl. fund for completion of construction of Muktas Mancha at Gandacherra.</t>
  </si>
  <si>
    <t>a) Construction of Class room at Mantala High School,Mohanpur Block, Rs.11.00. B) Seatting arrangement  at Matripalli Community Hall, Rs.9.00</t>
  </si>
  <si>
    <t>Construction of Class room at Charipara H.S(+2 stage) School,AMC Ward No.26</t>
  </si>
  <si>
    <t>Construction of Class room of Bidrohi Kabi Nazrul Vidyabhaban,Jogendranagar</t>
  </si>
  <si>
    <t>Seatting arrangement for 350 Seat with 8 No. Wooden Chair with Arms at I.C. Nagar Community Hall of Dukli Block</t>
  </si>
  <si>
    <t>Const. of Double Storied Guest House at the Office Premises  of AMC W-26</t>
  </si>
  <si>
    <t>Construction of Community Hall at Kalyanpur under Khowai District</t>
  </si>
  <si>
    <t>Addl. fund for extension of work of HT/LT line including instollation of 100 KVA SS at Hazra Para under Mungiakami Block</t>
  </si>
  <si>
    <t>Addl. fund for Construction of JB Para Community Hall for for fixing of Chair &amp; providing of Electric facility under JB para ADC Village under Dumburnagar RD Block,Dhalai District</t>
  </si>
  <si>
    <t>Addl. for Constt. Of Mukta Mancha under Gandacharra of Dombornagar Block</t>
  </si>
  <si>
    <t>Construction of Class room at Dalubari HS School under Ambassa Block,Dhalai District</t>
  </si>
  <si>
    <t>Addl. fund for construction of Community hall at Gour Nagar GP under Gournagar Block,Unokoti District</t>
  </si>
  <si>
    <t>Construction of community hall at Kasba Shiv Bari Ground under Bishalgarh Block,Sepahijala District</t>
  </si>
  <si>
    <t>Addl. fund for Construction of  Bir Chandra Manu Sahid Snriti Community hall at Bir Chandra Manu ADC Village,Bagafa Block, South District</t>
  </si>
  <si>
    <t>Addl. fund for construction of  Class room at Ballamukh SB School under Bharat Chandra Nagar Block,South District</t>
  </si>
  <si>
    <t>a)Addl. fund for construction of  Class room at Ballamukh SB School,Rs.3.00  b) Const. of id-Day Meal Sched  at Mallarmukh S.B Rs.3.00   under Bharat Chandra Nagar Block,South District</t>
  </si>
  <si>
    <t>Purchase of 50 Nos Wooden Joint  Table &amp; 20  Nos Wooden Chair at Ballamukh JB School under Bharat Chandra Nagar Block,South District</t>
  </si>
  <si>
    <t xml:space="preserve"> Purchase of Ambulance,Tata Wingrt Modle  for Anandanagar and Kanchanmala PHC under West Tripura District</t>
  </si>
  <si>
    <t>Addl. fund for Purchase of Ambulance for Anandanagar and Kanchanmala PHC under West Tripura District</t>
  </si>
  <si>
    <t>Errection of 99 Nos Electric Pool (Cement) at different places  for Udaipur Electric Division</t>
  </si>
  <si>
    <t>Unakoti District</t>
  </si>
  <si>
    <t>Const. of Dining Hall for Khasmadhupur S.B.School</t>
  </si>
  <si>
    <t>Const. of Open Cultural Stage near 99 Tilla Kalibari Ground, Maloynagar G/P</t>
  </si>
  <si>
    <t>Addl. fund for Const. of Madrassa School Building at Chara G/P</t>
  </si>
  <si>
    <t>Purchase of 10 Nos Computer with Chair &amp; Table for Tripura State CO-operative nion, Camperbazar</t>
  </si>
  <si>
    <t>Addl. fund for Const. of Daining Hall for I.C Nagar H/S School</t>
  </si>
  <si>
    <t>Electrification of Class Room &amp; Community Hall at Belabar H.S School</t>
  </si>
  <si>
    <t>Addl. fund for Const. of Dining Hall at Dr.Ambed Kar S.B School, Dukli Housing Board Complex</t>
  </si>
  <si>
    <t>Const. of Submersible pump from Khasmadhupur S.B School</t>
  </si>
  <si>
    <t>Purchase of 100 Nos Joint Benches(Wooden) for Maloynagar Modern High School,Dukli Block under West Tripura District</t>
  </si>
  <si>
    <t>Addl. fund for Construction of Madrasa School at Charipara,Dukli Block under West Tripura Dist. (Earlier No.6521-26 dt,18.03.15)</t>
  </si>
  <si>
    <t>Addl. fund for Construction of Dining Hall at Khash Madhupur Colony S.B School,Bagmara G/P,Dukli Block under West Tripura Dist. (Earlier No.6521-26 Dt,18.03.15)</t>
  </si>
  <si>
    <t>Const. of Dining Hall at Sepaipara under Lefunga Block</t>
  </si>
  <si>
    <t>Sinking of 2 HP Submersible Pump at Sepaipara SB School under Lefunga Block</t>
  </si>
  <si>
    <t>Arrangement for 20 Nos Electric CC Pool under AMC W.26</t>
  </si>
  <si>
    <t>Const. of Cultural Hall at Sree Krishana H/S School, Paschim Ganki G/P</t>
  </si>
  <si>
    <t>Addl. fund for Const. of Community Hall at Kalyanpur</t>
  </si>
  <si>
    <t>Addl. fund for errection of 99 Nos Electric Poll (Cement) for Udaipur Electric Sub-Division,Udaipur, Gomati Distric</t>
  </si>
  <si>
    <t>Const. of drain at Udaipur Municipal Council area.</t>
  </si>
  <si>
    <t>Const. of Community Hall at Gangacharra, Gangacharra G/P under Kakraban Block</t>
  </si>
  <si>
    <t>Const. of Birchandra Manu Sahid Smriti Community Hall, Birchandra Manu ADC Village</t>
  </si>
  <si>
    <t>Addl. fund for completion of balance work for Construction of Community Hall at Debdaru, Santirbazar,South Tripura District</t>
  </si>
  <si>
    <t>Errection of Electric Poll (Cement) for extension of Electric Line  at:-i) Chalakappa Para ADC Village,Silachari RD Block- 15 Poll ii)From Amtali Para , Kaptali Bazar to Amtali Para- 10 Poll (HT) &amp; 30 Poll for LT,DT 25 KV iii) From Surasen Chakma houe to Nimai Chakma house,Chitta Chakma Para,Mukchari ADC Village Council,Karbok Block-13 Polls iv) From Goba Charan Para Orang Coloni to Niredra Reang house,West Manikya Dewan ADC Village,Karbok- 8 Polls</t>
  </si>
  <si>
    <t>Addl. fund completion of construction of Ranirbazar Labour Shalter House, Ranirbazar Nagar Panchayat</t>
  </si>
  <si>
    <t>Const. of  Class room at Sadhutilla H.S School,AMC Ward No.31</t>
  </si>
  <si>
    <t>Const. of CC pavement road at Krishananagar AMC W.3 near the house of Jayanta D/Barma</t>
  </si>
  <si>
    <t>Const. of CC  road from Raja Babu Street to the house of Smti. Renuka /Barma  AMC W.14</t>
  </si>
  <si>
    <t>Const. of Madrassa School Building at Belabar G/P</t>
  </si>
  <si>
    <t>Const. of Class room at Mother Teressa Siksha Nikatan, Bholagiri Para, Amtali</t>
  </si>
  <si>
    <t>Addl. fund for Matriparri, at the premises of AMC W.26</t>
  </si>
  <si>
    <t>Const. of CC Road from Shyamal Roy House to Nepal Das House via Subhas Karmakar house, AMC W.26</t>
  </si>
  <si>
    <t>Earth filling arount Matri Community Hall , AMC W.26</t>
  </si>
  <si>
    <t>Const. of Mini Community Hall at Maheshkhola G/P, Dukli</t>
  </si>
  <si>
    <t>Addl. fund for Const. of Class Room at Charipara H.S School ,AMC W.26</t>
  </si>
  <si>
    <t>Addl. fund for construction of double storied Guest House at the Office premises of AMC Word No.26, Agartala</t>
  </si>
  <si>
    <t>Addl. fund  for construction  (extension of dias etc.) at Matripalli Community Hall, Badharghat</t>
  </si>
  <si>
    <t>Construction of 150 seated Community Hall at Arlia Hrishi Para</t>
  </si>
  <si>
    <t>Construction of Class room at Madhupur H.S.School,I/C Nagar G/P under Dukli Block, West Tripura District</t>
  </si>
  <si>
    <t>Construction of Building with GCI Sheet for Crash Centre,Dukli of AMC Ward No.45 under West Tripura Dist.</t>
  </si>
  <si>
    <t>Construction of Building with GCI Sheet for Crash Centre,near Sarada Sangha of AMC Ward No37 under West Tripura Dist.</t>
  </si>
  <si>
    <t>Construction of Dining Hall &amp; Sinking of 1HP Submersible Pump with 2000 ltr. Water tank at PandabpurH.S.School,Dukli Block</t>
  </si>
  <si>
    <t>Addl. fund for Construction of Class room at Charipara H.S School, Dukli Block under West Tripura District (earlier No.3230-33 dt,15.09.14)</t>
  </si>
  <si>
    <t>Construction of Dining Hall at Bidhrohi Kabi Nazrul J.B.School,Uttar Anandanagar G/P,Dukli Block,West Tripura District</t>
  </si>
  <si>
    <t>Construction of Building with GCI Sheet at Santa Nagar Balwadi Centre,Santa Nagar,AMC Ward No.46 under West Tripura Dist.</t>
  </si>
  <si>
    <t>Addl. fund for Construction of CC road from Shyamal Roy house to Nepal Das house via Subhas Karkamar house ,AMC Ward No.46 (Earlier No.6521-26 dt,18.03.15)</t>
  </si>
  <si>
    <t>Const. of Cultural Open Stage at Kabiraj Tilla, AMC W.30, Modified as Extension of Matripalli Public Library in the Office premises of AMC W. 26 (Addl. fund)</t>
  </si>
  <si>
    <t xml:space="preserve">Const. of Cultural Open Stage at near Kalibari, West Side  Matripalli, AMC W. 26 </t>
  </si>
  <si>
    <t>Const. of Public ibrary at Malancha Niwas, Govt. Employees Awasan Complex,Kunjaban</t>
  </si>
  <si>
    <t>Addl. fund for Electrification , Book Shelf, Wooden Chair &amp; Table etc. of Matripalli Public Library, AMC W.26</t>
  </si>
  <si>
    <t>Addl fund for Const. of Mukta Mancha in the Office Premises for AMC W.26</t>
  </si>
  <si>
    <t>Addl. fund for Const. of Pucca Drain from the house of Pradip Dhar to the house of Swapan Shil,Ramthakur, S.Badharghat, AMC W.26`</t>
  </si>
  <si>
    <t>Construction CC Road from Sridam Deb Nath house to Subhas Bhowmik House, 100 Mtr  under AMC W-40,</t>
  </si>
  <si>
    <t>Construction CC Road from Polak Bhattacharjee house to Gouranga Das House, 70 Mtr  under AMC W-40,</t>
  </si>
  <si>
    <t>Construction of Childrens Park at Malancha Nibas Employees Govt. Quarter Complex ,AMC W.No.5, West Tripura District</t>
  </si>
  <si>
    <t>Purchase of Tri-Cycle in favour of Shri,Goutam Debnath(Disable person) S/O Indrajit Debnath,Jogendra Nagar,near Mahasakti Cloub,Agartala,West Tripura Dist.</t>
  </si>
  <si>
    <t>Sinking of 2 HP Submersible Pump with Pipe line for 60 families at Deb Tilla,AMC Ward No.48, West Tripura District</t>
  </si>
  <si>
    <t>Addl. fund for Construction of RCC  Side Wall with Brick Soling from 44 No. main road to Sunil Sarkar house under AMC Ward No.44 (Old.28) ,Earlier No.3230-33 dt,15.09.14</t>
  </si>
  <si>
    <t>Khowi District</t>
  </si>
  <si>
    <t xml:space="preserve"> Gomati District</t>
  </si>
  <si>
    <t>Arrangement  of artificial leg for Smt. Archana Das D/O Sri Amulya Das of Puran Kalibari Road, Krishananagar, Agartala</t>
  </si>
  <si>
    <t>Construction of CC Road with Cover over existing drain at Dhanu Saha house to Jahar Das house,Keshab Sangha approx under  AMC Ward No.46</t>
  </si>
  <si>
    <t>Const of CC Drain from Santanu Saha house to Dulal Sutradhar house at Stedium Road,Sreenagar under AMC Ward No.45</t>
  </si>
  <si>
    <t>Sitting arrangement of I.C.Nagar Community Hall at I.C.Nagar H.S School under Dukli RD Block</t>
  </si>
  <si>
    <t>Addl. fund for Construction of Dining Hall at Surjyamani Nagar &amp; Sekerkot H.S.School, Dukli Block</t>
  </si>
  <si>
    <t>Addl. fund for completion of errection of 11 (Eleven) Nos electric (Cement) poll at different places of AMC Ward No.25 &amp; 26</t>
  </si>
  <si>
    <t>Addl. fund for  completion of construction (extension) of  community hall at Matripalli, AMC Ward No.46</t>
  </si>
  <si>
    <t>Addl. fund for completion of construction of Class Room at Sadhutilla High School under AMC Ward No.31(Old)</t>
  </si>
  <si>
    <t>Addl. fund for completion of construction of RCC Foot Bridge near Ramthakur Ashram, West Side of Matripalli, AMC Ward No.47</t>
  </si>
  <si>
    <t>Addl. fund for  completion of construction of  community hall at Kalyanpur, Khowai District</t>
  </si>
  <si>
    <t>Addl. fund for completion of  construction of community hall at Gangacharra under Kakraban Block, Gomati District</t>
  </si>
  <si>
    <t>Construction of  School building with GCI sheets at Banka Roy S.B.School,Bir Gange G/P under Amarpur Block,Gomati District</t>
  </si>
  <si>
    <t>Construction of Children Park at Thakcharra Gaon Panchayat under Amarpur Block, Gomati District</t>
  </si>
  <si>
    <t>Construction of Open Cultural Shed at Ballamukha S.B.School,Uttar Bharatchandra Nagar  Block,South Tripura District</t>
  </si>
  <si>
    <t>Reconstruction/rehabilitation works in the flash floods/landslides and cloudburst affected areas of Uttarakhand</t>
  </si>
  <si>
    <t>Purchase of Tri-Cycle (Motor Scooter) for Tanju Banarjee, S/O Tapash Banarjee,Vill. &amp; P.O. Jamjuri,Udaipur of Gomati District</t>
  </si>
  <si>
    <t>Addl. fund for  completion of Construction of Birchandramanu Sahid Smriti Community Hall, Birchandra Manu ADC Village,Bagafa Block,South Tripura District</t>
  </si>
  <si>
    <t>Construction of Community Hall at Joynagar area near Rajnagar High School  under 7 Ramnagar Assembly Constituency</t>
  </si>
  <si>
    <t>Construction CC Drain from Jaya Oal house to Bhajan Baul house, Baul Para under AMC W No.47</t>
  </si>
  <si>
    <t>Additional fund for completion of Brick Soling Road from Jharna Baul house to Subir Chakraborty House,Baul Para under AMC W No.47 (Old-26)</t>
  </si>
  <si>
    <t>Construction of CC Drain with Boundary Wall from the East side of Matri Palli Rest House, Matripalli, Badharghat</t>
  </si>
  <si>
    <t>Additional fund for Sitting arrangement and Sound system for IC Nagar Community Hall at IC Nagar HS  School, Dukli Block</t>
  </si>
  <si>
    <t>Erraction of  17 Nos (Seventeen) Electric Poll (Cement) for extension of  Electric Line at different places under AMC W No.46 (Copy enclosed)</t>
  </si>
  <si>
    <t>Addl. fund for Construction of Birchandra Manu Sahid Smriti Community Hall at  Birchandra ADC Village under Bagafa RD Block, South Tripura District.</t>
  </si>
  <si>
    <t>Construction of Class Room at Purba Laugang SB School under Bagafa RD Block, South Tripura District.</t>
  </si>
  <si>
    <t>Construction of Market Stall  at Netaji Subash Market, No.1 Tilla under  Belonia Municipal Council, South Tripura</t>
  </si>
  <si>
    <t>Construction of 300 seated Community  Hall at Kalabaria under Bharat Chandranagar RD Block,South Tripura</t>
  </si>
  <si>
    <t>Construction of Mini Stadium at Mirja H.S School under Kakraban RD Block,Gomati District</t>
  </si>
  <si>
    <t>Construction of  Cold Store for Diary at Melaghar Nagsr Panchayat,Sepahijala</t>
  </si>
  <si>
    <t>Construction of 200 seated Community Hall at East Champamura H.S School under AMC Ward No.26, West Tripura</t>
  </si>
  <si>
    <t>Construction of Side Wall with Earth Filling at  Bangaswar River of Madhya Dukli, West Tripura</t>
  </si>
  <si>
    <t>Addl. fund for completion of Construction of  Foot Bridge at Ram Thakur Ashram, West Side of  Matripalli, AMC Ward No.47</t>
  </si>
  <si>
    <t>Construction of CC Road from Pranab Majumder house to Madan Datta house, AMC Ward No.46</t>
  </si>
  <si>
    <t>Construction of CC Road with Side Wall from Prakash Chakraborty house to front side of Nagendra Shil  house, AMC Ward No.47</t>
  </si>
  <si>
    <t>Addl. fund for completion of construction of  double storied Guest House at the Office premises of  AMC Ward No.46</t>
  </si>
  <si>
    <t>Construction of CC Drain from Rubi Debnath house to Vacent place of Ashok Das,Matripalli, AMC Ward No.46</t>
  </si>
  <si>
    <t>Construction  of Cultural Centre at Hrishi Colony at Sree Nagar Panchayat under Dukli RD Block</t>
  </si>
  <si>
    <t>Addl. fund for completion of Construction Dining Hall  at B.R. Ambedkar School under Dukli RD Block</t>
  </si>
  <si>
    <t>Addl. fund for completion of Construction of Library Building at Malancha Nibash Govt. Quarter Complex under AMC Ward No.5</t>
  </si>
  <si>
    <t>Addl. fund for completion of Construction of Children Park at Malancha Nibash Govt. Quarter Complex under AMC Ward No.5</t>
  </si>
  <si>
    <t>Arrangement for erection of 30 Nos Pools (Cement)  for extension of L.T Line under AMC Ward No.47</t>
  </si>
  <si>
    <t>Arrangement for erection of 30 Nos Pools (Cement)  for extension of L.T Line under AMC Ward No.44 for  10 (Ten ) places (Copy enclosed)</t>
  </si>
  <si>
    <t>Establishment/Implementation of Computer Education Project at :-i) Matangini Hazra Balika Vidyalaya under Udaipur Municipal Council.ii)Udaipur Girls H.S School under Udaipur Municipal Council iii)South Bagma Samatal Para H.S School,Bagma iv)Amarpur H.S School under Amarpur Nagar Panchayat v)Taidubari H.S School under Amarpur.The Estimated cost of per Project (Per School) @ Rs.4.00 lac and the  Project may be implemented by the VIDYASREE Electronic Private Ltd. Melarmath NearNazrul Chattarabash,Agt.</t>
  </si>
  <si>
    <t>Establishment/Implementation of Computer Education Project at :-i.)North NC Nagar Janapriya High School under Bishalgarh RD Blockii)Bishramganj H.S School under Charilam RD Blockiii) Nalchor High School under Nalchar RD Blockiv) Barnarayan H.S School under Kathalia RD Blockv) Khamarbari High School under Mohanbhog RD BlockThe Estimated cost of per Project (Per School) @ Rs.4.00 lac and the  Project may be implemented by the VIDYASREE Electronic Private Ltd.Melarmath Near Nazrul Chattarabash,Agt.</t>
  </si>
  <si>
    <t>District Magistrate, Uttarkshi District,Uttarakhand</t>
  </si>
  <si>
    <t>completed</t>
  </si>
  <si>
    <r>
      <t>Arrangement  for Purchage of 4-wheelar motor cycles (Tri-Scooter</t>
    </r>
    <r>
      <rPr>
        <sz val="8"/>
        <rFont val="Arial"/>
        <family val="2"/>
      </rPr>
      <t xml:space="preserve">)  </t>
    </r>
    <r>
      <rPr>
        <sz val="8"/>
        <rFont val="Times New Roman"/>
        <family val="1"/>
      </rPr>
      <t>for following disabled person @ Rs.65,000/- each :- 1. Shri Amit Dey S/O Samarendra of Matripalli &amp; Shri Mangal Chakraborty S/O  Lt.Krishana, Madhuban Dukli</t>
    </r>
  </si>
  <si>
    <t>Construction of 250 Mtr. Road from the Pond of Pangarai Debbarma to Gayacharan Para via Tilla Land of Kamala Debbarma including RCC Retaining Wall,Approximit 1.00 Mtr. Hight with Mechanical Earth Filling near Barjala Binapani G/P under  MPLADS</t>
  </si>
  <si>
    <t>Additional fund for Construction of Birchandra Manu Sahid Smriti Community Hall at Birchandra ADC Villagr under Bagafa RD Block ,South Tripura</t>
  </si>
  <si>
    <t>Construction of Guest House at Panisagar Nagar Panchayat,North Tripura</t>
  </si>
  <si>
    <t>Additional fund for Construction Boundary Wall  around the Graveyard at Karaimura,East Part of South Charilam G/P, Sepahijala</t>
  </si>
  <si>
    <t>Construction of Community Hall atSingirbil ADC Village of Chandipur RD Block ,Unakoti District</t>
  </si>
  <si>
    <t>Additional fund for Construction of Children Library at the Office premises of AMC W-64 ,Matripalli under AMC W-No.46</t>
  </si>
  <si>
    <t>Addl. Fund for Const. of Open cultural Shed at the Office premises of AMC W- 46,Matripalli  under AMC W-46</t>
  </si>
  <si>
    <t>Construction  of Class Room at Uttar Taranagar Sr. Basic School, Taranagar under Mohanpur</t>
  </si>
  <si>
    <t>Const. of 60 Mtr CC drain from Ramu Laskar Vacant place to Haridas Debbarma house,Matripalli under AMC W- No.46</t>
  </si>
  <si>
    <t>Const. of 100 mtr. RCC side wall near Ramthakur Ashram, West side of Matripalli under AMC ward No.47</t>
  </si>
  <si>
    <t>Additional fund for Construction of Boundary Wall at Belabar Junior Basic School,Santipalli,Belabar G/P of Dukli RD Block</t>
  </si>
  <si>
    <t>Construction of CC road  with under ground  CC Drain from Manik Sarkar  house to Gosair Bari at Laxmipur, Belabar GP under Dukli RD Block</t>
  </si>
  <si>
    <t>purchase Tri-Cyclr (Motor Scootor) for Sri. Goutam Deb S/O Sagar Deb of  Village Icha Bazar,Sripalli under AMC Ward No.44</t>
  </si>
  <si>
    <t>Establishment/Implementation of Computer Education Project at :-i) Bijoy Kumar Girls H.S School,Agartala,West Tripura.ii)Pallimangar H.S School ,Agartala,West Tripura.iii)Durgapur High School, Agartala,West Tripura.  iv)Sammilita High ,School Agartala,West Tripura.The Estimated cost of per Project (Per School) @ Rs.4.00 lac and the  Project may be implemented by the VIDYASREE Electronic Private Ltd. Melarmath Near Nazrul Chattarabash,Agt.</t>
  </si>
  <si>
    <t>Establishment/Implementation of Computer Education Project at :-i.)Balaram High School under under Ambassa RD Block ii)Ananda Mohan Roaga Smriti High School under Dumburnagar RD Block iii) Noagaon  High School under Durga Chowmohani  RD Block iv) Ganganagar High School under Ganganagar  RD Block v) Kathalchara TMC Class XII School under Manu  RD Block vi) Salema Colony High School under Salema Block The Estimated cost of per Project (Per School) @ Rs.4.00 lac and the  Project may be implemented by the VIDYASREE Electronic Private Ltd.Melarmath NearNazrul Chattarabash,Agt.</t>
  </si>
  <si>
    <t>Additional fund for Construction of  Community hall near Bairagir Shop , Khobok of Korbok RD Block under Gomati District</t>
  </si>
  <si>
    <t>Rehabilation of evicted families, Surjamaninagar (Evicted due to establishment of 400 KVA Electric Sub-Station.</t>
  </si>
  <si>
    <t>Const. of CC drain from Rubi Debnath house to  vacant place of Ashok Das,Matripalli,AMC ward No.46</t>
  </si>
  <si>
    <t>Construction of Community Hall Bairagis Shop  under Karbok RD Block, Gomati District</t>
  </si>
  <si>
    <t>Construction of Class Room-Cum- Community Hall at Nazrul Islam SB School,AMC Ward No.13</t>
  </si>
  <si>
    <t>Addl. Fund for completion of community shed near Sachin Debbarma Setu, Abhoynagar AMC Ward No.7</t>
  </si>
  <si>
    <t>Construction of GCI roofed market shed for Kashipur Fish Market AMC Ward No.9, Agartala</t>
  </si>
  <si>
    <t>Purchase of one desk-top computer for pratibandhi Self Help Group, Pal Para, Indumati Lane, Abhoynagar, AMC W-11, Agartala</t>
  </si>
  <si>
    <t>Construction of Community Shed at Sri Sri Banka Bihari Mandap at Dhaleswar, Kalyani</t>
  </si>
  <si>
    <t>Purchase of scooty (Forur Wheelers) for the following physically disabled persons:-( Each scooty @ Rs.0.75 lakh X 5 Nos.) 1.Haradhan Debnath S/O. Lt. Gurudas Debnath, SD Mission, Arundhatinagar. 2.Debajyoti Som near Homeopathy Hospital, Joynaar Upendra Vidya Bhavan School, Agartala .3.Chitta Ranjan Dey, Netajinagar, Panchamukh, ONGC, Amtali, West Tripura.4. Sarmistha Saha Town Pratapgarh, PS-East Agartala, West Tripura 5.Chitta Ranjan Chowdhury- Krishnagar, Natunpalli, Agartala</t>
  </si>
  <si>
    <t>Construction of Community Shed at Ranirbazar Weekly Market, Jirania</t>
  </si>
  <si>
    <t>Construction of road from Taidu road to Wainghati village under Jampuijala Sub-Division</t>
  </si>
  <si>
    <t>Purchase of scooty (Forur Wheelers) for the following physically disabled persons:-( Each scooty @ Rs.0.75 lakh X 9 Nos.)1. Aminul Islam Bardwal, Sonamura Dist- Sepahijala. 2. Jyoti Rai- Matinagar, Sonamura Dist-Sepahijala. 3. Partha Sarathi Paul-Sonamura Town, Dist-Sepahijala.4. Papiya Laskar- Indranagar, Melagarh, Dist-Sepahijala.5. Prasenjit Das- Baniachhara, Melagarh, Dist-Sepahijala.6. Ahid Mia- Kalamkhet, Sonamura, Dist-Sepahijala.7.Atanu Debnath- Jumerdepaha, Melagarh, Dist-Sepahijala.8.Sanjukta Paul- Sonamura Town, Dist- Sepahijala.9.Rita Majumder-Mohanbhog, Melagarh, Dist- Sepahijala.</t>
  </si>
  <si>
    <t>Beautification of Olympic Park at Ward No.9 of Udaipur MC</t>
  </si>
  <si>
    <t>Construction of additional class room for East R.K. Ganj S.B. School, Santirbazar, South Tripura</t>
  </si>
  <si>
    <t xml:space="preserve">Purchase of Sports Goods for K.C. Para S.B. School, Santirbazar, </t>
  </si>
  <si>
    <t>Purchase of an ambulance for JOI Hind Club, Malayanagar GP under Dukli RD Block</t>
  </si>
  <si>
    <t>Purchase of scooty (Forur Wheelers) for the following physically disabled persons:-( Each scooty @ Rs.0.75 lakh X 1 Nos.),Bir Kumar  Debbarma Nakshirai Para,  Mandai, West Tripura.</t>
  </si>
  <si>
    <t>Purchase of science equipment and Benches for Prachya Bharati HS School, Agartala</t>
  </si>
  <si>
    <t>Purchase of an ambulance for Tripura Medical College , Hapania</t>
  </si>
  <si>
    <t>Consturction of a Community Hall – Cum Class room at Nandannagar Harekrishna Para Anganwadi Centre in Debendranagar Panchayat under Bamutia Block, Mohanpur</t>
  </si>
  <si>
    <t>Purchase of Drinking Water Purifier (Godrej Accuaguard/ Usha Company) for MBB College</t>
  </si>
  <si>
    <t>Construction of cycle stand by the side of old science building of MBB College</t>
  </si>
  <si>
    <t>Purchase of Lad equipments, Microscope etc. for MBB College</t>
  </si>
  <si>
    <t>Purchase of 15 Nos desktop computer for Pranabananda HS School, Badharghat</t>
  </si>
  <si>
    <t>Construction of CC Road,Wall , Stairs case and creating Water Source at  Nandannagar Madrassa School near Nandannagar Jame-Masjid, AMC    W No.6</t>
  </si>
  <si>
    <t>Construction of Community Shed at nearby Cultural organization “Prayas” at South Nayaniamura, AMC W. No.8</t>
  </si>
  <si>
    <t>Construction of CC Road from the house of Haradhan Chakraborty to the house of Swapan Debnath via Jitendra Sarkar”s house,AMC W.No.13</t>
  </si>
  <si>
    <t>Construction of CC Road from the house of Lt.Shyam Sundar Bhowmik to the house of Sukumar Acharjee of Bhati Abhoynagar,Oposite to Kathaltali School, AMC W. No.12</t>
  </si>
  <si>
    <t>Construction of Retaining Wall from the house of Arjun Debnath to the house of Raju Choudhury at Jagatpur,Indranagar,AMC W.No.10</t>
  </si>
  <si>
    <t>Construction of CC Road behind Mahila Ashram in front of Buddha Temple,Abhoynagar,AMC W.No.11</t>
  </si>
  <si>
    <t>Protection of left bank of natural stream by launching Apron and slope about 50 mtr. Near the house of Biswajit Saha and Sri Chandan Saha at Jamtala, AMC W No.10</t>
  </si>
  <si>
    <t>Providing Internal Electrification of newly built Basket Ball Court at Nazrul Smriti Vidyalaya,Agartala, AMC W.No.11</t>
  </si>
  <si>
    <t>Construction of Community Hall near East Aralia JB School,AMC        W. No.27</t>
  </si>
  <si>
    <t>Additional fund for purchase of Hearse Van for Jirania Pagar Panchayat,Jirania, West Tripura</t>
  </si>
  <si>
    <t>Procurement Gymnasium and Musical Instruments for Boxanagar RD Block,Sonamura</t>
  </si>
  <si>
    <t>Procurement of Speed Boat for boating purpose for “Rudijala Udbasto Unnayan Samaboy Samiti” ,Rudrasagar of Melaghar,Sonamura</t>
  </si>
  <si>
    <t>Construction of Community Shed in front of the house of Gita Das W/O. Subhas Das,Mohanpur MC W.No.3</t>
  </si>
  <si>
    <t>Construction of Community Shed at Gobardhan Para,Mohanpur MC W.No.5</t>
  </si>
  <si>
    <t>Construction of Community Shed in front of the house of Sashimohan Debnath  S/O. Sahadeb,Mohanpur MC W.No.6</t>
  </si>
  <si>
    <t>Construction of Community Shed near  the house of Khagendra Sarkar,Mohanpur MC W.No.10</t>
  </si>
  <si>
    <t>Construction of Community Shed near  the house of  Narad  Sarkar ,Mohanpur MC W.No.8</t>
  </si>
  <si>
    <t>Construction of Community Shed in front of the house of Mangal BiswasMohanpur MC W.No.9</t>
  </si>
  <si>
    <t>Construction of Community Shed near  the house of Brindaban Das ,Mohanpur MC W.No.11</t>
  </si>
  <si>
    <t>Construction of Community Shed near  the house of Hiralal Debnath ,Mohanpur MC W.No.6</t>
  </si>
  <si>
    <t>Construction of Community Shed near  Bishnupriya Ashram ,Mohinipur GP, W.No.4,Mohanpur</t>
  </si>
  <si>
    <t>Construction of Community Shed near  the house of  Dulal Debbarma ,of Rangacherra GP, W.No.2, Mohanpur</t>
  </si>
  <si>
    <t>Construction of Gallery on the field of Herma under Rangmala ADC Village of Sepahijala District</t>
  </si>
  <si>
    <t>Construction of Boundary Wall for Promodenagar Junior Madrassa,Pramodenagar ADC Village,Jampaijala</t>
  </si>
  <si>
    <t>Purchase  of 1(One) No Motorized Tri-Cycle (Scooter) for physically challenged person , Shri Akash Dip Pal S/O.Sri Jadu Gopal Pal of Village –Kalikapur, PO. Hrishyamukh, Belonia,South Tripura.</t>
  </si>
  <si>
    <t>DM Sepahijala</t>
  </si>
  <si>
    <t>DM Gomati</t>
  </si>
  <si>
    <t>DM South</t>
  </si>
  <si>
    <t>DM,South Tripura,Belonia</t>
  </si>
  <si>
    <t>DM,South Tripura</t>
  </si>
  <si>
    <t>Construction of Cremation ground near Salama- Kachuchara Bridge at Singinala G/P under Salema RD Block, Part-I</t>
  </si>
  <si>
    <t>Construction of Cremation ground near Salama- Kachuchara Bridge at Singinala G/P under Salema RD Block, Part-II</t>
  </si>
  <si>
    <t>Providing of  the following items for Matabari H/S School,Udaipur :-    i) 100 Nos double joint bench   ii) 15 Nos reading Table  iii) 10 Nos Chair with arms and 25 Nos Chair without arms  iv) 8 Nos Table with drawer (8 ftx 2ft)  for teachers common room v) 4 Nos Almirah           vi) 4 Nos Book shelves and 2 Nos Half secretariat table vii) Chair for Dining hall</t>
  </si>
  <si>
    <t>Additional fund for construction of community Hall at Gour Nagar, Kailasahar</t>
  </si>
  <si>
    <t>Additional fund for Construction of Kalyanpur community Hall, Kalyanpur</t>
  </si>
  <si>
    <t>Additional fund for Construction of Birchandra Manu Sahid Smrity Community Hall at Birchandra Manu ADC Village under Bagafa RD Block</t>
  </si>
  <si>
    <t>Construction of CC road  with Drain at Sivpalloi,Siddhiasram under AMC Ward No.46</t>
  </si>
  <si>
    <t>Construction of Open Cultural Stage at Aralia Panchabati unswe AMC Ward No.34</t>
  </si>
  <si>
    <t>Additional fund for Construction of Public Library under word No.23 (Old) New Ward-40</t>
  </si>
  <si>
    <t>Additional fund for construction of Dining hall at Dukli Ambedkar School</t>
  </si>
  <si>
    <t>purchase Tri-Cyclr (Motor Scootor) for Sri. Sanjoy Acharjee S/O Lt. Nani Gopal Acharjee of  Village Madhya Charipara PO. Charipara</t>
  </si>
  <si>
    <t>Construction of Boundary Wall of Matinagar H.S School, Dukli RD Block</t>
  </si>
  <si>
    <t>Construction of Gallery in the playground of Ramthakur College, Badharghat</t>
  </si>
  <si>
    <t>Additional fund for Construction of CC road with retaining wall from Rajarshi Bakari to Sunil Sarkar house, AMC ward No.46</t>
  </si>
  <si>
    <t>Additional fund for construction of CC drain with boundary wall, East side of Matripalli Guest house</t>
  </si>
  <si>
    <t>Sinking of Mini Deep Tube Well (2 HP Submersible Pump with Pipe line) near the house of Pradip Acharjee, Netaji Nagar, AMC Ward No.49</t>
  </si>
  <si>
    <t>Sinking of Mini Deep Tube Well (2 HP Submersible Pump with Pipe line) near the house of Kartik Mukharjee, By-pass road under, AMC Ward No.48</t>
  </si>
  <si>
    <t>Sinking of Mini Deep Tube Well (2 HP Submersible Pump with Pipe line) near the house of Dulal Nandi, A.Block,I.C.Nagar under, Dukli Block</t>
  </si>
  <si>
    <t>Sinking of Mini Deep Tube Well (2 HP Submersible Pump with Pipe line) near the house of Giridhari Baishnab, Baishnab Tilla under, AMC Ward No.48</t>
  </si>
  <si>
    <t>Sinking of Mini Deep Tube Well (2 HP Submersible Pump with Pipe line) near the house of Debabrata Choudhury, ONGC, AMC Ward No.49</t>
  </si>
  <si>
    <t>Sinking of Mini Deep Tube Well (2 HP Submersible Pump with Pipe line) near Cooperative Para near Kashab Sangha, By-pass road under, AMC Ward No.46</t>
  </si>
  <si>
    <t>Sinking of Mini Deep Tube Well (2 HP Submersible Pump with Pipe line) near the house of Mamata Das, Karaimura under, AMC Ward No.47</t>
  </si>
  <si>
    <t>Arrangement  of Ariificial Leg fpr providing the same to Shri Suvankar Deb S/O Lt.Dipak Kumar Deb of Sripalli,Badharghat under AMC Ward No.45</t>
  </si>
  <si>
    <t>Erection of 30 Nos Electric Poll (Cement) for extension of L/T line under AMC Ward No.45</t>
  </si>
  <si>
    <t>Erection of 30 Nos Electric Poll (Cement) for extension of L/T line under AMC Ward No.46</t>
  </si>
  <si>
    <t>Erection of 30 Nos Electric Poll (Cement) for extension of L/T line under AMC Ward No.47</t>
  </si>
  <si>
    <t>Construction of Community Shed at Ranirbazar Weekly Market,Ranirbazar</t>
  </si>
  <si>
    <t>Procurement of 100 Nos Joint Benches for Henry Derozio Academy H.S School, Kunjaban,Agartala</t>
  </si>
  <si>
    <t>Construction of CC Road with Drain from the house of Khokan Banik via Archana Roy House to Sushil Sarkar, Co-operative para,AMC W.No.46</t>
  </si>
  <si>
    <t>Construction of Foot Bridge over Akhalia Cherra near the house of Haru Miah,Dakshin Indranagar,  AMC Ward No.8</t>
  </si>
  <si>
    <t>Construction of CC Road with Drain at Jagatpur,AMC Ward No.5</t>
  </si>
  <si>
    <t>Construction of Cultural Stage at Anandanagar 3 No para, Ward No.6,  Anandanagar Panchayat under Dukli Block</t>
  </si>
  <si>
    <t>Sinking of Mini Deep Tube Well (2 HP Submersible Pump) with Pipe line near the house of  Nitai Banik,Adarshapalli, AMC Ward No.46</t>
  </si>
  <si>
    <t>DM, Dhalai</t>
  </si>
  <si>
    <t>DM, Gomati</t>
  </si>
  <si>
    <t>DM,Unokoti</t>
  </si>
  <si>
    <t>DM,Khowai</t>
  </si>
  <si>
    <t>2017-18</t>
  </si>
  <si>
    <t>Construction of Pucca Drain at Sukanta Palli un der AMC Ward No.11</t>
  </si>
  <si>
    <t>Construction Toilet for Youngs Corner unde AMC Ward No.22</t>
  </si>
  <si>
    <t>Extension of Electric Line with Pole at AMC Ward No.8,9 &amp; 10</t>
  </si>
  <si>
    <t>Purchase of scooty (Forur Wheelers) for the following physically disabled persons:-( Each  scooty @ Rs.0.75 lakh X 3 Nos.) 1.Satyendra Kr. Saha S/O.Birendra Lal Saha, Mantribari Road Exten. Agartala  2.Basudeb Saha S/O. Satyanarayan Saha,Vidyasagar Chowmohani,Jogendranagar,Agt .3.Tapan Das S/O.Prafulla Das,Jamtala,Chandrapur,Agartala</t>
  </si>
  <si>
    <t>Construction of Children’s Park with Procurement of Sports Item for Lichubagan</t>
  </si>
  <si>
    <t>Work of beautification,Sitting arrangement,Dust Bin,First-Aid Box etc. for Lichubagan Children’s Pard</t>
  </si>
  <si>
    <t>Construction of Public Toilet and Bathroom at Kamalghat Market under Mohanpur Sub-Division</t>
  </si>
  <si>
    <t>Construction of Carpeting Road at K.K.Nagar G/P under Bishalgarh</t>
  </si>
  <si>
    <t>Construction of School Building for Vivekanda Shishu Niketan under Bishalgarh  Sub-Division</t>
  </si>
  <si>
    <t>Construction of Gallery-Cum Dressing Room at Ramgamati Play Ground</t>
  </si>
  <si>
    <t>Purchase of scooty (Forur Wheelers) for the following physically disabled persons:-( Each scooty @ Rs.0.75 lakh X 1 Nos.) 1. Pratik Roy S/O.Pijush Kanti Roy, Thakurpara,Melaghar , Dist- Sepahijala.</t>
  </si>
  <si>
    <t>Improvement of Flat Brick Soling Road from Golaghati to Bir Chandra Para under Jampaijala Block</t>
  </si>
  <si>
    <t>Construction of  Market Shed at Belonia Municipal Council, South Tripura</t>
  </si>
  <si>
    <t>Extension of Electric line in Rajnagar Assembly Constituency of Rajnagar RD Block,</t>
  </si>
  <si>
    <t>Construction of Community Hall at Rajnagar,South Tripura</t>
  </si>
  <si>
    <t>Construction of Composite Market at Mandai,Jirania Sub-Division</t>
  </si>
  <si>
    <t>Construction of Concrete Road from Assam-Agartala Road to the house of Ajit Debnath,Ranirbazar MC, Ward No.3</t>
  </si>
  <si>
    <t>Construction of Concrete Road from Pal Para  to the house of Brajalal Rudra Pal,Ranirbazar MC, Ward No.7</t>
  </si>
  <si>
    <t>Construction of Concrete Road from Durganagar JB School  to the house of Dulal Chowdhury,Ranirbazar MC, Ward No.2</t>
  </si>
  <si>
    <t>Construction of Road from Bayumcherra Box Culvert to Kobrakhamar Road,Ward No.2, Uttar Majlishpur G/P,Jirania</t>
  </si>
  <si>
    <t>Construction of Toilet for Boys and Girls at Pratapgarh High School (Hrishi Para)</t>
  </si>
  <si>
    <t>Year</t>
  </si>
  <si>
    <t>Additional fund for Mini Community Hall at Maheshkhala G/P under Dukli Block</t>
  </si>
  <si>
    <t>Construction of CCroad with Retaining Wall from Pabitra Chanda house to Litan Das house at AMC Ward No.38, Ph-1</t>
  </si>
  <si>
    <t>Additional fund for Sinking of  8 Nos MDTW with Submersible Pump in different location at AMC area</t>
  </si>
  <si>
    <t>Construction of Building for Science Laboratory at Madhuban Dukli H/S School</t>
  </si>
  <si>
    <t xml:space="preserve">Additional fund for Construction RCC Road with side wall from Rajarshi Bakery to Sunil Sarkar house under AMC Ward No.46 . Earlier sanction Memo No.4956-62 dt,6.12.16                                                                                                                                                                                                                                                                                                                 </t>
  </si>
  <si>
    <t>Additional fund for Construction of Community Hall at West Champamura High School under AMC Ward No.26. Earlier sanction Memo No.1162-68 dt,16.6.2016</t>
  </si>
  <si>
    <t>Construction of Store,Kitchen and Toilet near Narayan Khamar Community Hall of Dukli</t>
  </si>
  <si>
    <t>Construction of boundary wall at Netajinagar S.B School,Hapania under AMC Ward No.49</t>
  </si>
  <si>
    <t>Procurement of 2(Two) Nos  Computer,Printer,Projector for Matabari H/S School under Gomati District</t>
  </si>
  <si>
    <t>Sinking of Submiserble Pump with Pipe line and Cycle Stand at Matabari H/S School  under Gomati District</t>
  </si>
  <si>
    <t>Procurement and instollation of 6(Six) Nos Auaguard for Matabari H/S School under Gomati District</t>
  </si>
  <si>
    <t>Additional fund Construction of Community Hall at Kalyanpur under Khowai District</t>
  </si>
  <si>
    <t>Construction of Community Toilet at Namanjoy Bazar ,Namanjoybari ADC Village,Mungiakami RD Block ,Khowai</t>
  </si>
  <si>
    <t>Construction of Passenger Shed,Measurement-5.00 Mtr/3.00 Mtr. near the vacant Land of Amulya Debbarma,Namanjoybari ADC Village, Mungiakami RD Block,Khowai</t>
  </si>
  <si>
    <t>Additional fund for Construction of Birchandra Manu Sahid Smriti Community Hall at Birchandra Manu ADC Village, Bagafa RD Block,South Tripura</t>
  </si>
  <si>
    <t>Construction of Vegetable &amp; Fish Selling Shed at 1 No. Tilla Market under Belonia MC, South Tripura</t>
  </si>
  <si>
    <t>Additional fund for Construction of Open Cultural Stage near 99 Tilla Kalibari Ground,Moloynagar Panchayat. Earlier sanction Memo No.6521-26 dt,18.3.15</t>
  </si>
  <si>
    <t>Purchase of 1(One) No.Morerised Tri-Cycle (Scooty) for Rabindra Das S/O. Lt.Ranjit Das,Sreenagar,near Police Hospital under  AMC Ward No.44.</t>
  </si>
  <si>
    <t>Construction of CC Road with Drain from Bishnu Saha house to Laxman Shil house,Matripalli,AMC Ward No.46</t>
  </si>
  <si>
    <t>Construction of Brick Soling Road(connecting) from Assam-Agartala Road to Hiralal Bhowmik house,Paschim Majlishpur G/P,Ward No.6 of Jirania RD Block</t>
  </si>
  <si>
    <t>Construction Brick Soling Road from Assam –Agartala Road to Krishana Shil house at Majlishpur G/P, Ward No.5 of Jirania RD Block</t>
  </si>
  <si>
    <t>Construction Brick Soling Road from Master Para ICDS Centre to MBI Brick Field via Shibu Shyam Roy house,Barjala Binapani G/P of Jirania RD Block</t>
  </si>
  <si>
    <t>Addl fund for Construction of Building with GCI Sheet at Santa Nagar Balwadi Centre,Santa Nagar,AMC Ward No.46 under West Tripura Dist.</t>
  </si>
  <si>
    <t>Purchase of 23 Nos electric pool (Cement ) for different location of AMC Ward No.36, under electric Division II Bordowali, Agartala.</t>
  </si>
  <si>
    <t>Additional fund for erection 90 electric poll  (Cement) for extension of L/T line under AMC Ward No.45,46,47.</t>
  </si>
  <si>
    <t>Construction of open cultural shed at Uttar Maharanipur Bazar, Uttar Maharanipur ADC Village, under Mungiakami RD Block</t>
  </si>
  <si>
    <t>Sinking of sub-margible pump with pipe line for 22 numbers families of Dewan Sardar Para, Uttar Maharanipur ADC , under Mungiakami RD Block</t>
  </si>
  <si>
    <t>Addl fund for seating arrangement and sound system Community Hall at Ballamukha S.B School, under Bharat Chandra Nagar RD Block</t>
  </si>
  <si>
    <t>Arrangement of electrification for class room &amp; Office room at Ballakukha SB School under Bharat Chandra Nagar RD Block</t>
  </si>
  <si>
    <t>Construction of Class room for Ramkrishna Shishu Niketan Gokol Nagar Panchayat under Bishalgarh RD Block</t>
  </si>
  <si>
    <t>Construction of CC Road with drain (Approx Measurement 300 Mtr./ 18ft.) from Biswanath Das house to Pradip Lodh house at Jogendranagar, AMC Ward No. 30</t>
  </si>
  <si>
    <t>Construction of open cultural Stage near Naba Angikar Club, Bordowali Madhya Para under AMC Ward No.39</t>
  </si>
  <si>
    <t>Construction of protection wall from Ranjan Sarkar house to Samir Sharma Roy house to Dinadayal Ashram para under AMC Ward No.37</t>
  </si>
  <si>
    <t>Additional fund for construction of cultural open stage near Kalibari, west side of Matripalli under AMC Ward No.47 (old-26)</t>
  </si>
  <si>
    <t>Sinking of 2HP Submargible with Pipe line  in fornt of police training college Narsinghar, Paschim Gandhigram Panchayat under Bamutia RD Block.</t>
  </si>
  <si>
    <t>Sinking of 2 HP Submargible Pump with pipe line for east Gandhigram Deb Tila under Bamutia RD Block.</t>
  </si>
  <si>
    <t>Sinking of 2 HP Submargible Pump with pipe line for Dakhin Para infront of Durga Das house, Nabagram Panchayat under Bamutia RD Block.</t>
  </si>
  <si>
    <t>Sinking of 2 HP Submargible Pump with pipe line for Uttar Gandhigram Panchayat under Bamutia RD Block.</t>
  </si>
  <si>
    <t>Sinking of 3 Nos (three) 2 HP 2 HP Submargible Pump with pipe line for Belabar Panchayat, Dukli RD Block i) Near Dipak Sarkar House, Kanchan Nagar, ii) Near Sukendubikash Roy house, Santipalli. iii) Dattapara, Bartila.</t>
  </si>
  <si>
    <t>Construction of Class room at Panisagar Holy Cross School,Panisagar</t>
  </si>
  <si>
    <t>DM, Sepahijala</t>
  </si>
  <si>
    <t>Const. of community Shed,Gopaljiur Seva Samity (Behind Hindi School) , AMC W.12, Abhoynagar</t>
  </si>
  <si>
    <t>Fund released by GOI</t>
  </si>
  <si>
    <t>Fund available with Interest</t>
  </si>
  <si>
    <t>No. of total project recommended by MP</t>
  </si>
  <si>
    <t>Total Project Cost</t>
  </si>
  <si>
    <t>No. of total projects completed</t>
  </si>
  <si>
    <t xml:space="preserve">No. of total projects Sanctioned </t>
  </si>
  <si>
    <t>Total fund utilised</t>
  </si>
  <si>
    <t>Entitlement of Constituency (Rs. In Crore)</t>
  </si>
  <si>
    <t>Name of Lok Sabha :-</t>
  </si>
  <si>
    <t>16th Lok Sabha</t>
  </si>
  <si>
    <t>Name of MP :-</t>
  </si>
  <si>
    <t>Shri Sankar Prasad Datta</t>
  </si>
  <si>
    <t>Name of Constituency :-</t>
  </si>
  <si>
    <t>West Tripura Lok Sabha</t>
  </si>
  <si>
    <t>Fund received and utilised</t>
  </si>
  <si>
    <t>Period of Rajya Sabha</t>
  </si>
  <si>
    <t xml:space="preserve">5th  &amp; 6th </t>
  </si>
  <si>
    <t>Smti.Jharna Das Baidya</t>
  </si>
  <si>
    <t>Rajya Sabha, West Tripura</t>
  </si>
  <si>
    <t>ANNEXURE-B</t>
  </si>
  <si>
    <t>Sl No</t>
  </si>
  <si>
    <t xml:space="preserve">Fund received </t>
  </si>
  <si>
    <t>Name of Projects</t>
  </si>
  <si>
    <t>Category</t>
  </si>
  <si>
    <t>Year of sanctioned</t>
  </si>
  <si>
    <t>Recommenced amount by MP</t>
  </si>
  <si>
    <t>Sanctioned amount</t>
  </si>
  <si>
    <t>Amount of UC submitted to GOI</t>
  </si>
  <si>
    <t xml:space="preserve">Balance UC to be submitted to  GOI </t>
  </si>
  <si>
    <t>Status of Projects</t>
  </si>
  <si>
    <t>Implementing Agency</t>
  </si>
  <si>
    <t>GL</t>
  </si>
  <si>
    <t>ST</t>
  </si>
  <si>
    <t>SC</t>
  </si>
  <si>
    <t>Purchase Hearse Van &amp; hand over the Vehicle to Secretary, Tripura Nirman Sramik Union, Dukli Divisional Committee, AMC W.28, Hapania</t>
  </si>
  <si>
    <t>Construction of RCC Culvert at nearby area of Nayaniamura Masjid for the purpose of use of local people, AMC W. No.8</t>
  </si>
  <si>
    <t>Construction of 300 Seated Community Hall at  Dhwajanagar ,Udaipur</t>
  </si>
  <si>
    <t>st</t>
  </si>
  <si>
    <t>sc</t>
  </si>
  <si>
    <t xml:space="preserve"> </t>
  </si>
  <si>
    <t>Total:-</t>
  </si>
  <si>
    <t xml:space="preserve">Total:- </t>
  </si>
  <si>
    <t>Contruction of CC Road from the house of Manindra Bhowmik to the house of Durjoy Koloi, AMC Ward No.12</t>
  </si>
  <si>
    <t>Construction CC Road from the house of Khokan Debnath to the house of Kurana Debnath, AMC Ward No.11</t>
  </si>
  <si>
    <t>Purchase of sports goods and Gymnasium materials for Swami Vivekananda Byamagar,AMC word No.5</t>
  </si>
  <si>
    <t>Additional fund for Construction of retaining wall and brick road from the house of Raju Choudhury at Jagatpur,Indranagar,AMC Ward No.10</t>
  </si>
  <si>
    <t>Construction of CC Road at Bhati Abhoynagar from the house of Dr. Sanjit Dey to the house of Litan Saha,AMC Ward No.13</t>
  </si>
  <si>
    <t>Additional fund for construction of Community hall and slab at  nearby area of Town Indranagar Harijan Colony,AMC Ward No.23</t>
  </si>
  <si>
    <t>Purchase of Hearing Aid for Shri Sushil Das S/O Chitta Rn. Das,West Bhubanban,AMC Ward No.3</t>
  </si>
  <si>
    <t>Purchase of scooty (Forur Wheelers) for the following physically disabled persons:-( Each  scooty @ Rs.0.75 lakh X 3 Nos.)1.Shri. Anil Biswas,behind Indranagar School,AMC Ward No.8.                               2.Shri Nikhil Shil,Town Pratapgarh Road No.1,AMC Ward No.31               3.Shri Pranjit Bhowmik,Jagatpur,AMC Ward No.5</t>
  </si>
  <si>
    <t>Purchase of 5 (Five) Nos Carom Board for Unity Social organization,Indranagar,AMC Ward No.8</t>
  </si>
  <si>
    <t>Sinking of Submergible pump at Chanmari High School</t>
  </si>
  <si>
    <t>Procurement of Publicity equipments ( 1 No. Laptop, 2 Nos Projector, PA system and other Electronic accessories for Gitabitan Socio Culture Organisation  registered firm,Dalura,Khayerpur, Old-Agartala RD Block</t>
  </si>
  <si>
    <t xml:space="preserve">Purchase of 585 Nos Joint Bench for Khowai, Barkathal, Jampuijala, Bishramganj, Mandwi and Mohanbhog Inspectorates under West Tripura </t>
  </si>
  <si>
    <t>Construction of Market at the following market :- 1. Mandai Bazar-15 Nos,2. Khamting bari-5 Nos. 3. Bankar Bazar-5 Nos 4. Sachiabari-10Nos. 5. Chargariya-5 Nos under West Tripura</t>
  </si>
  <si>
    <t>Construction of an additional Pig Shed at Belbari Pig Farm under Khumulwng Sub-Zone.</t>
  </si>
  <si>
    <t>Construction of Community Toilet at Patni Bazar under Mandai Sub-Zone.</t>
  </si>
  <si>
    <t>Addl. Fund for completion of Construction of  Community Hall-Cum-Class Room at Hrishi Para School</t>
  </si>
  <si>
    <t>Construction of Gallery at Khumpai Academy, Khumulwng</t>
  </si>
  <si>
    <t>Procurement of 15 (Fifteen) Nos Computer for Swami Vivekananda Educational Reserch Trust (Regd), Modern H/S School, Moloynagar G/P under Dukli Block</t>
  </si>
  <si>
    <t>Construction of Toilet Block for Fakiramura Jame Masjid, Uttar Charilam G/P under Sepahijala District</t>
  </si>
  <si>
    <t>Construction of Trible Rest House for Senior Citizen at Murasingh Para, Patichhari , (Near Mela Ground) Santirbazar, South Tripura</t>
  </si>
  <si>
    <t>Work Started</t>
  </si>
  <si>
    <t>FORMAT FOR SANCTIONED PROJECTS                                                                                                                           (Rs. In Lakh)</t>
  </si>
  <si>
    <t>RAJYA SABHA (Hon'ble MP, Jharna Das Baidya)</t>
  </si>
  <si>
    <t>Additional fund for completion of Construction of Community Hall at Bircdhandra Sahid Sariti Community Hall at Birchandra ADC Village under Bagafa RD Block</t>
  </si>
  <si>
    <t>Addl Fund for completion of Construction of Rajnagar New Motor Stand under Rajnagar RD Block</t>
  </si>
  <si>
    <t>Additional fund for Construction of Guest House at Panisigar Nagar Panchayat , North Tripura</t>
  </si>
  <si>
    <t>DM, North</t>
  </si>
  <si>
    <t>Procurement of Comouter for Imlementition of Computer Education Project for better future of the Student in the following Education Institute under Sepahijala District :- i)Purba Laxmibil H/S.School, Bishalghar ii) S.D. Memorial H/S. School , Jampaijala iii)Chandanpura High School, Sonamura iv) Manaipathar H/S. School ,Kathalia v) Velurchar H/S. School,Boxanagar,Estimated cost per School &amp; Rs.4.50 lakhs</t>
  </si>
  <si>
    <t>DN,Gomati</t>
  </si>
  <si>
    <t xml:space="preserve">Procurement of Comouter for Implementation of Computer Eduction Project for better future of the student in the following Educational  Institute under Gomati District :- i) East R.K. Pur Girls High School , Udaipur MC ii) Garji Bazar H/S. School , Matabari iii) Dudhpuskarani High School iv) Jatema Bari H/S. School , Killa  v) Silachaari H/S. School, Silachari ,Estimated cost per School @ Rs.4.50 lacks </t>
  </si>
  <si>
    <t>Additional fund for Completion of Construction  of Building with GCI Sheets at Santa Nagar AWC (Balwadi) ,Santanagar AMC Ward No.46</t>
  </si>
  <si>
    <t>EE,RD,Agartala Division</t>
  </si>
  <si>
    <t>Additional fund for completion of construction of Retaining Wall with CC Road from Late Pabitra Chanda House to Litan Deb House AMC Ward No.38</t>
  </si>
  <si>
    <t>Additional fund for completion of construction of Madrasa School Building at Belabar G/P.Dukli RD Block</t>
  </si>
  <si>
    <t>Additional fund for completion of construction of CC Road with cover drain from Balai Dass House to Uttam Dass House ,AMC Ward No.44</t>
  </si>
  <si>
    <t>Additional fund for completion of construction of Community Hall at West Champamura High School</t>
  </si>
  <si>
    <t>Coonst. Of CC Road with Cover Drain from the house of Dhirendra Das House to vacant place of Nagendra Boul at Matripalli ,AMC Ward No.46</t>
  </si>
  <si>
    <t>Construction of CC Road with Cover Drain from the house of Subas Roy house to Akhaura Rail Road , AMC War No.46</t>
  </si>
  <si>
    <t>Additional fund for completion of Construction of Maheskhala Community Hall , Maheskhala G/P.Dukli RD Block</t>
  </si>
  <si>
    <t>Addl fund for completion of construction of Open Cultura Stage ,near Kalibari , West side of Matripalli , AMC Ward No.47 (OlD-26)</t>
  </si>
  <si>
    <t>Additional fund for completion of CC Drain from Santanu Saha house to Dulal Sutradhar house , Stadium Road ,Srinagar ,AMC Ward No.45</t>
  </si>
  <si>
    <t>Construction olf CC Rroad with cover drain fromNikhil Saha house to Dhirendra Saha via Nitai Das House to Pradip Sarma house. AMC Ward No.47</t>
  </si>
  <si>
    <t>Construction of CC Road with cover Drain in the East Side of Tapan Ghosh house to Nagendra Shil house, Matripalli , AMC Ward No.47</t>
  </si>
  <si>
    <t>Const. of CC Road with Drain from Nakul pal house via Muslim para to Belabar Border Road, Belabar G/P.,Dukli</t>
  </si>
  <si>
    <t>BDO,Dukli</t>
  </si>
  <si>
    <t>Const. of CC Road from Chairpara Masjid to Anu Miah house ,Approx-250 Mtr., Dukli</t>
  </si>
  <si>
    <t>Construction of Road from Sacdhindrala School to Tota Mia house , Approx-200 Mtr. By 3.00 Mtr. Charipara G/P. Dukli</t>
  </si>
  <si>
    <t>Construction of CC Road from  Nani Bhushan Das house to Raf Mia house , Approx-200 Mtr. By 3.00 Mtr. Charipara G/P Dukli</t>
  </si>
  <si>
    <t>Sinking of 2 HP submersible pump with domeswtic Pipe line for 40 Nos.families at Dakshin para (Gabordi Basti ) Charipara G/P.,Dukli</t>
  </si>
  <si>
    <t>ZDO,TTAADC,</t>
  </si>
  <si>
    <t>Construction of RCC  Gallery at Mandai Play Ground under Mandai Sub Zone ,TTAADC</t>
  </si>
  <si>
    <t>(Rs. In lakh)</t>
  </si>
  <si>
    <t>Addl. Fund for complation of const. of safe drinking water tank at Acherjee Prafulla Chandra Roy Smriti Vidyamandir, Kunjaban (Earlier No.3687-89 Dt.21.09.2013)</t>
  </si>
  <si>
    <t>Bricks works in lane, AMC Ward No.7 at Sukanta palli:-i)From Sukumar Debbarma house to Kripadhan Debbarma house ii)From Sushil Kalai house to Ramkrishna Acherjee house</t>
  </si>
  <si>
    <t xml:space="preserve">Const. of drain and bricks works of the lane near the house of Jyotirindra Dhar,AMC Ward No.8 near Bhati Abhoynagar cantonment </t>
  </si>
  <si>
    <t>Construction of AWC No.2 (Indranagar Colony) AMC Ward No.5</t>
  </si>
  <si>
    <t>Construction of GCI roofed Vegetale market shed at Kashipur Market AMC Word No.9</t>
  </si>
  <si>
    <t>Purchase of 4(four) Nos.Motorized Tri-Cycle(Scooter) for the following diseable person :- i) Sushanta Majumder S/O.Rakhal of South Bagma ii) Hridoy Das , S/O.Amrit lala of No.1-Bipinnagar Colony iii) Joydeb Das,S/O.Harhar of No.4 ,Colony , Chandrapur.,iv)Swapan Majumder,S/O.Pran Balav of South Matabari under Gomati Dist.</t>
  </si>
  <si>
    <t>DM,West</t>
  </si>
  <si>
    <t>Construction of labour room at Ranirbazar PHC,Ranirbazar</t>
  </si>
  <si>
    <t>Purchase of 1(One)no.Motorized Tri-Cycle (Scooter) for physically challenged person , Sri Nitai Chandra Saha S/O. Late Brajabasi Saha of Pradhan Para,Jogendranagr</t>
  </si>
  <si>
    <t>Unspent balance fund with implementing Agency</t>
  </si>
  <si>
    <t>Const. of CC Road from Jagabandhu Paul house to Himadri Choudhury house , Shyamal Majumder house to Ranjan Dasgupta house via Raimohan Majumdr house to subodh pal house under AMC-46</t>
  </si>
  <si>
    <t>Additional fund for construction of CC Road from Pranab Majumder house to Madan Dutta house under AMC Ward No.46</t>
  </si>
  <si>
    <t>Const. of CC Road from Balai Das house to Uttam Das house under AMC Ward No.44</t>
  </si>
  <si>
    <t>Additional fund for construction of CC Road with side wall from Rajarshi Bakesy to Sunil Sarkar house under AMC Ward No.46</t>
  </si>
  <si>
    <t>Addl.fund for completion of const.of double storied Guest house at the premissised  of AMC Ward No.46</t>
  </si>
  <si>
    <t>Addll.fund for purchase of Tri-Cycle (Motor Scootar for Tanju Banarjee of Vill.P.O.Jamjuri ,Udaipur</t>
  </si>
  <si>
    <t>Addl.fund for complation of Cont. of CC Road with side wall from paresh Chakraborty house to Nagendra Shil house AMC Ward -47</t>
  </si>
  <si>
    <t>Addll. Fund for construction of Children library at Matripalli,AMC Ward No.26</t>
  </si>
  <si>
    <t>Admistrative Charge</t>
  </si>
  <si>
    <t>Administrate Charge</t>
  </si>
  <si>
    <t>DM North</t>
  </si>
  <si>
    <t>EO, Ranir Bazar NP</t>
  </si>
  <si>
    <t>H.M. Nazrul Smriti Vidyalaya, Abhoynagar, Agt.</t>
  </si>
  <si>
    <t>H.M. Netaji Subhas Vidyaniketan,Agartala</t>
  </si>
  <si>
    <t>H.M.  Pragati Vidyavan,Agartala</t>
  </si>
  <si>
    <t>H.M.  Hendry Derogeo School, Kumari Tilla ,Agartala</t>
  </si>
  <si>
    <t>H.M. Rajnagar H.S School, AMC W.11 ,Agartala</t>
  </si>
  <si>
    <t>EE, Water Resource Div-I, Kunjaban</t>
  </si>
  <si>
    <t>Addl. Fund for Const of Market Stall/shed at Gangachhara Bazar, Kakraban Block, Udaipur.(Earlier No. 3687-89dt.21.09.13)</t>
  </si>
  <si>
    <t>EE, RD Agartala Division, Agt.</t>
  </si>
  <si>
    <t>Municipal commissioner, AMC, Agartala</t>
  </si>
  <si>
    <t>BDO, Dukli</t>
  </si>
  <si>
    <t>M.S.DDRC West</t>
  </si>
  <si>
    <t>Principal, Women Politechnic, Agartala</t>
  </si>
  <si>
    <t>Director, Sports, Youth affairs.</t>
  </si>
  <si>
    <t>EE, Water Resource Div-II, Battala</t>
  </si>
  <si>
    <t>ZDO, TTAADC, Khumlung, West Tripura</t>
  </si>
  <si>
    <t xml:space="preserve">H.M. Anandanagar Class-XII School </t>
  </si>
  <si>
    <t xml:space="preserve">H.M. Nagicherra Dasarath Deb Memorial High School </t>
  </si>
  <si>
    <t>H.M. Chanmari  High School</t>
  </si>
  <si>
    <t>BDO, Bamutia</t>
  </si>
  <si>
    <t>H.M.  Surjamaninagar H.S. School,Dukli, West Tripura</t>
  </si>
  <si>
    <t>BDO, Mandai</t>
  </si>
  <si>
    <t>Addl. fund for completion of Basket Ball Court for Abhoynagar Nazrul Smriti Vidyalaya (Earlier No.5562-69 dt,12.01.2015)</t>
  </si>
  <si>
    <t>H. M. Nazrul Smriti Vidyalaya, Abhoynagar, Agt.</t>
  </si>
  <si>
    <t>E.O. Jirania Nagar Panchayat</t>
  </si>
  <si>
    <t>DGM, TSECL, Capital Complex Division</t>
  </si>
  <si>
    <t>EO, Jirania Nagar Panchayat</t>
  </si>
  <si>
    <t>CEO, Mohanpur Municipal Council</t>
  </si>
  <si>
    <t>BDO, Old-Agartala</t>
  </si>
  <si>
    <t xml:space="preserve">H.M. Dasarath Deb Adarsha Uchha Vidyalaya, Nagicherra </t>
  </si>
  <si>
    <t>H.M.  Ishan Chandra Nagar Pargana H.S School</t>
  </si>
  <si>
    <t>H.M.  Nazrul Islam SB School,AMC Ward No.13</t>
  </si>
  <si>
    <t>SDM, Mohanpur</t>
  </si>
  <si>
    <t>H.M. Adarsha Colony JB School,Jugendranagar,AMC Ward No.29</t>
  </si>
  <si>
    <t>H.M. Hapania HS School, AMC Ward No.49</t>
  </si>
  <si>
    <t>H.M. Berimura H.S.School,Bamutia</t>
  </si>
  <si>
    <t>BDO, Jirania</t>
  </si>
  <si>
    <t>CEO, Ranirbazar Municipal Council.</t>
  </si>
  <si>
    <t>H.M. Prachya Bharati HS School, Agartala</t>
  </si>
  <si>
    <t>CEO, Tripura Medical College , Hapania</t>
  </si>
  <si>
    <t>DISE, West, AD Nagar</t>
  </si>
  <si>
    <t>Principal, MBB College</t>
  </si>
  <si>
    <t xml:space="preserve">Principal,  Pranabananda HS School, Badharghat </t>
  </si>
  <si>
    <t>EE, WR Division-II, Battala</t>
  </si>
  <si>
    <t>BDO, Mohanpur</t>
  </si>
  <si>
    <t>CEO, Ranirbazar PHC</t>
  </si>
  <si>
    <t>SDFO, Sadar</t>
  </si>
  <si>
    <t>SDO, PWD(R&amp;B), Mohanpur</t>
  </si>
  <si>
    <t>CEO, Ranirbazar</t>
  </si>
  <si>
    <t>EE, Division-III, AMC</t>
  </si>
  <si>
    <t>President, Swami Vivekananda Educational Reserch Trust (Regd), Modern H/S School, Moloynagar G/P under Dukli Block</t>
  </si>
  <si>
    <t>BDO, Bishalgarh</t>
  </si>
  <si>
    <t>EE, RD Division-II, Bishramganj</t>
  </si>
  <si>
    <t>Municipal Commissioner, AMC, Agartala</t>
  </si>
  <si>
    <t>EE, RD Western Division-I, Agartala</t>
  </si>
  <si>
    <t>DGM, TSECL Division -III, Agartala</t>
  </si>
  <si>
    <t>DGM, TSECL Division -VIII, Agartala</t>
  </si>
  <si>
    <t>Extension of L.T line at Purba Jarulobachai village, east side of Rabi Sadhu Para (Dasarath Deb Barma para) 10 poles.</t>
  </si>
  <si>
    <t>DGM, TSECL, Teliamura Division</t>
  </si>
  <si>
    <t>Addl. fund for construction of pucca drain from Ratan Datta's houses to Birendra Ghosh house, Matripalli</t>
  </si>
  <si>
    <t>Addl. fund for construction of pucca drain at Ramu Laskar's  vacant place to Asish Karmakar house, Matripalli, AMC Ward No.26 (Withdraw and placed with EE, RD Western Div.</t>
  </si>
  <si>
    <t>Electric poll at Charipara GP-35 Nos , Belabar -20 Nos, with 2 Nos transformer</t>
  </si>
  <si>
    <t>H.M.  Netajinagar S.B School,Hapania under AMC Ward No.49</t>
  </si>
  <si>
    <t>Not Started</t>
  </si>
  <si>
    <t>DEO, West Tripura District</t>
  </si>
  <si>
    <t>H.M. Matinagar H.S School, Dukli RD Block</t>
  </si>
  <si>
    <t>Principal, Ramthakur College</t>
  </si>
  <si>
    <t>Member Secretary, DDRC, West</t>
  </si>
  <si>
    <t xml:space="preserve">DGM, TSECL, Division-II, </t>
  </si>
  <si>
    <t>CEO, Ranirbazar Municipal Council</t>
  </si>
  <si>
    <t>H.M. Henry Derozio Acedemy</t>
  </si>
  <si>
    <t xml:space="preserve">Dy. Director, Agriculture, West </t>
  </si>
  <si>
    <t>EE, West , Deptt. Of Agriculture</t>
  </si>
  <si>
    <t>Modified</t>
  </si>
  <si>
    <t>BDO, Lefunga</t>
  </si>
  <si>
    <t>Consturction of Dining Hall at Kash Madhupur G.P. under Dukli RD Block</t>
  </si>
  <si>
    <t>BDO Dukli</t>
  </si>
  <si>
    <t>(Addl. Fund) Const. of Community Hall at near Sudhannya setu under AMC Ward No.32 Modified as addl. fund for Const. of ouble Guest house, AMC W-26</t>
  </si>
  <si>
    <t>Director of Health Services, Agartala</t>
  </si>
  <si>
    <t>FORMAT FOR SANCTIONED PROJECTS   16th Lok Sabha                                                                                                                        (Rs. In Lakh)</t>
  </si>
  <si>
    <t xml:space="preserve"> Additional fund  against earlier sanctioned Scheme i.e  Construction of Kitchen Shed at Nandannagar H.S.School  vide No.F.10(26)/DWD/KD(LS)/13-14/1200-07 dt,28.06.13  may converted to Construction of Open Manch for performing Cultural Programme, AMC Ward No.6 &amp; now additional fund sanctioned.</t>
  </si>
  <si>
    <t>Addl. fund for  completion of  Construction  of Class room for Kabi Sukanta High School at Srinagar Panchayat,Dukli. Earlier sanction Memo No.F.10(26)/DWD/KD(L/S)/13-14/3742-46 dt,26.09.13</t>
  </si>
  <si>
    <t>Fund for purchase of 2 (Two) Nos Hearse Van for  Netaji Sangha, Jogendranagar , Bankumari &amp;  Tripura Construction Worker Union,Dukli Divisional Cammittee. Earlier sanction No.611-18 and No.1271-78 dated 12.06.15 and 28.07.15</t>
  </si>
  <si>
    <t>6th Rajya Sabha</t>
  </si>
  <si>
    <t>Arrangement  of Ariificial Leg for providing the same to Shri Suvankar Deb S/O Lt.Dipak Kumar Deb of Sripalli,Badharghat under AMC Ward No.45</t>
  </si>
  <si>
    <t>Construction of Cultural Stage at Anandanagar 3 No para, Ward No.6,  Anandanagar Panchayat under Dukli RD Block</t>
  </si>
  <si>
    <t>Const. of CC Road from Jagabandhu Paul house to Himadri Choudhury house , Shyamal Majumder house to Ranjan Dasgupta house via Raimohan Majumdr house to subodh pal house under AMC-45</t>
  </si>
  <si>
    <t>EE, Agriculture</t>
  </si>
  <si>
    <t xml:space="preserve">DM,Unokoti </t>
  </si>
  <si>
    <t>A:</t>
  </si>
  <si>
    <t>B:</t>
  </si>
  <si>
    <t>5th Rajya Sabha</t>
  </si>
  <si>
    <t>2018-19</t>
  </si>
  <si>
    <t>FORMAT FOR LOK SABHA CONSTITUENCY (as on 08-11-2018)</t>
  </si>
  <si>
    <t>FORMAT FOR RAJYA SABHA CONSTITUENCY</t>
  </si>
  <si>
    <t>Rajya Sabha</t>
  </si>
  <si>
    <t>Name of MP</t>
  </si>
  <si>
    <t>1st RS</t>
  </si>
  <si>
    <t>1993-94</t>
  </si>
  <si>
    <t>Sudhir Majumder</t>
  </si>
  <si>
    <t>1994-95</t>
  </si>
  <si>
    <t>1995-96</t>
  </si>
  <si>
    <t>1996-97</t>
  </si>
  <si>
    <t>1st  RS  Total</t>
  </si>
  <si>
    <t>2nd  RS</t>
  </si>
  <si>
    <t>1997-98</t>
  </si>
  <si>
    <t>Khagen Das</t>
  </si>
  <si>
    <t>1998-99</t>
  </si>
  <si>
    <t>1999-00</t>
  </si>
  <si>
    <t>2000-01</t>
  </si>
  <si>
    <t>2001-02</t>
  </si>
  <si>
    <t>2nd  RS Total</t>
  </si>
  <si>
    <t xml:space="preserve">3rd  &amp; 4th RS </t>
  </si>
  <si>
    <t>2002-03</t>
  </si>
  <si>
    <t>Matilal Sarkar</t>
  </si>
  <si>
    <t>2003-04</t>
  </si>
  <si>
    <t>2004-05</t>
  </si>
  <si>
    <t>2005-06</t>
  </si>
  <si>
    <t>2006-07</t>
  </si>
  <si>
    <t>2007-08</t>
  </si>
  <si>
    <t>2008-09</t>
  </si>
  <si>
    <t>2009-10</t>
  </si>
  <si>
    <t>3rd  &amp; 4th RS Total</t>
  </si>
  <si>
    <t>5th  &amp; 6th RS</t>
  </si>
  <si>
    <t>Jharna Das Baidya</t>
  </si>
  <si>
    <t>Total</t>
  </si>
  <si>
    <t>Total fund utilised (U/C Received)</t>
  </si>
  <si>
    <t xml:space="preserve">Unspent balance fund </t>
  </si>
  <si>
    <t>Fund released to I/OS</t>
  </si>
  <si>
    <t>UC pending</t>
  </si>
  <si>
    <t>Non-recommended amount</t>
  </si>
  <si>
    <t>Percentage (%) of Utilization</t>
  </si>
  <si>
    <t>Rajya Sabha, Tripura</t>
  </si>
  <si>
    <t>Entitlement (Rs. In Lakh)</t>
  </si>
  <si>
    <t>Released by GOI          (Rs. In Lakh)</t>
  </si>
  <si>
    <t>Amount available with Interest       (Rs. In Lakh)</t>
  </si>
  <si>
    <t>Cumulative recommended by MP        (Rs. In Lakh)</t>
  </si>
  <si>
    <t>Amount sanctioned   (Rs. In Lakh)</t>
  </si>
  <si>
    <t xml:space="preserve">Percentage (%) of utilization      </t>
  </si>
  <si>
    <t>INFORMATION ON MPLADS FOR RAJYA SABHA CONSTITUENCY ( Rajya Sabha)</t>
  </si>
  <si>
    <t>UC received           (Rs. In Lakh)</t>
  </si>
  <si>
    <t>UC pending (Rs. In Lakh)</t>
  </si>
  <si>
    <t>Non-recommended amount    (Rs. In Lakh)</t>
  </si>
  <si>
    <t>Annexure-A</t>
  </si>
  <si>
    <t>Release of Addl. fund against the project sanctioned earlier.</t>
  </si>
  <si>
    <t>New projects recommanded and Sanctioned by MP</t>
  </si>
  <si>
    <t>Total (A+B):-</t>
  </si>
  <si>
    <t>Reason for delay  of Project</t>
  </si>
  <si>
    <t>Target for completion and submission of UC</t>
  </si>
  <si>
    <t xml:space="preserve">Project delay due to land dispute. Land issue resolved and work is in progress. </t>
  </si>
  <si>
    <t>Project delay due to land dispute. Land issue resolved and work is nearing completion stage.</t>
  </si>
  <si>
    <t>Project delay due to land dispute and shortage of bricks. Land issue resolved and work is in progress.</t>
  </si>
  <si>
    <t xml:space="preserve">Project delayed due to shortage of bricks and rainy season.  </t>
  </si>
  <si>
    <t>Project delayed due to shortage of bricks and rainy season.  Work nearing completion stage</t>
  </si>
  <si>
    <t xml:space="preserve">Project delayed due to non availability of technical staff in the school. It was decided in the last review meeting to withdraw the fund and place with the EE,RD Division, Agartala.   </t>
  </si>
  <si>
    <t xml:space="preserve">Project delayed due to shortage of bricks and rainy season. </t>
  </si>
  <si>
    <t xml:space="preserve">Expenditure for Rs. 20 Lakh has been incured. But project  not completed due to requirement of Additional fund </t>
  </si>
  <si>
    <t>UC for Rs. 20 Lakh will be sent by 20/11/2018</t>
  </si>
  <si>
    <t xml:space="preserve">Project nearing completion stage and will be completed by 25/11/2017 </t>
  </si>
  <si>
    <t xml:space="preserve">Project delayed due to land dispute. Land issue resolved and work is in progress </t>
  </si>
  <si>
    <t>Sinking of 3 Nos (three) 2 HP Submargible Pump with pipe line for Belabar Panchayat, Dukli RD Block i) Near Dipak Sarkar House, Kanchan Nagar, ii) Near Sukendubikash Roy house, Santipalli. iii) Dattapara, Bartila.</t>
  </si>
  <si>
    <t>Estimated cost is Rs. 10.03 Lakh. Work not started as the fund placed is very less as compaire to the estimated cost</t>
  </si>
  <si>
    <t xml:space="preserve">The matter has been apprised to the Hon'ble MP </t>
  </si>
  <si>
    <t>DM, Sepahijala placed the fund to the District Education Officer (D.E.O). In turn, D.E.O reallocated the fund to concerned Headmaster of the School. It was decided in the meeting held on 06/11/2018 to withdraw the fund from the Headmasters and to procure the computers by the DEO</t>
  </si>
  <si>
    <t>DM, Gomati placed the fund to the District Education Officer (D.E.O). The procurement of computers is in process</t>
  </si>
  <si>
    <t>The project is nearing completion stage</t>
  </si>
  <si>
    <t>BDO, Dukli placed the fund to Executive Engineer RD for implementation of the work. The work is in progress.</t>
  </si>
  <si>
    <t>New projects recommanded and Sanctioned by Hon'be MP</t>
  </si>
  <si>
    <t>Grand Total :</t>
  </si>
</sst>
</file>

<file path=xl/styles.xml><?xml version="1.0" encoding="utf-8"?>
<styleSheet xmlns="http://schemas.openxmlformats.org/spreadsheetml/2006/main">
  <numFmts count="3">
    <numFmt numFmtId="164" formatCode="0.00000"/>
    <numFmt numFmtId="165" formatCode="0.0000"/>
    <numFmt numFmtId="166" formatCode="0.00;[Red]0.00"/>
  </numFmts>
  <fonts count="39">
    <font>
      <sz val="11"/>
      <color theme="1"/>
      <name val="Calibri"/>
      <family val="2"/>
      <scheme val="minor"/>
    </font>
    <font>
      <sz val="8"/>
      <name val="Calibri"/>
      <family val="2"/>
    </font>
    <font>
      <sz val="8"/>
      <name val="Times New Roman"/>
      <family val="1"/>
    </font>
    <font>
      <b/>
      <sz val="8"/>
      <name val="Times New Roman"/>
      <family val="1"/>
    </font>
    <font>
      <sz val="8"/>
      <name val="Bookman Old Style"/>
      <family val="1"/>
    </font>
    <font>
      <sz val="8"/>
      <name val="Arial"/>
      <family val="2"/>
    </font>
    <font>
      <vertAlign val="superscript"/>
      <sz val="8"/>
      <name val="Times New Roman"/>
      <family val="1"/>
    </font>
    <font>
      <sz val="8"/>
      <name val="Rupee Foradian"/>
      <family val="2"/>
    </font>
    <font>
      <sz val="9"/>
      <name val="Bookman Old Style"/>
      <family val="1"/>
    </font>
    <font>
      <b/>
      <sz val="9"/>
      <name val="Times New Roman"/>
      <family val="1"/>
    </font>
    <font>
      <sz val="10"/>
      <name val="Times New Roman"/>
      <family val="1"/>
    </font>
    <font>
      <b/>
      <sz val="8"/>
      <name val="Rupee Foradian"/>
      <family val="2"/>
    </font>
    <font>
      <b/>
      <sz val="10"/>
      <name val="Times New Roman"/>
      <family val="1"/>
    </font>
    <font>
      <b/>
      <sz val="8"/>
      <name val="Bookman Old Style"/>
      <family val="1"/>
    </font>
    <font>
      <sz val="9"/>
      <name val="Times New Roman"/>
      <family val="1"/>
    </font>
    <font>
      <sz val="12"/>
      <name val="Times New Roman"/>
      <family val="1"/>
    </font>
    <font>
      <sz val="11"/>
      <name val="Times New Roman"/>
      <family val="1"/>
    </font>
    <font>
      <b/>
      <sz val="11"/>
      <color theme="1"/>
      <name val="Calibri"/>
      <family val="2"/>
      <scheme val="minor"/>
    </font>
    <font>
      <sz val="8"/>
      <color theme="1"/>
      <name val="Times New Roman"/>
      <family val="1"/>
    </font>
    <font>
      <b/>
      <sz val="8"/>
      <color theme="1"/>
      <name val="Times New Roman"/>
      <family val="1"/>
    </font>
    <font>
      <b/>
      <sz val="12"/>
      <color theme="1"/>
      <name val="Times New Roman"/>
      <family val="1"/>
    </font>
    <font>
      <b/>
      <sz val="11"/>
      <color theme="1"/>
      <name val="Times New Roman"/>
      <family val="1"/>
    </font>
    <font>
      <sz val="8"/>
      <color theme="1"/>
      <name val="Calibri"/>
      <family val="2"/>
      <scheme val="minor"/>
    </font>
    <font>
      <b/>
      <sz val="8"/>
      <color theme="1"/>
      <name val="Calibri"/>
      <family val="2"/>
      <scheme val="minor"/>
    </font>
    <font>
      <sz val="11"/>
      <name val="Calibri"/>
      <family val="2"/>
      <scheme val="minor"/>
    </font>
    <font>
      <sz val="12"/>
      <color theme="1"/>
      <name val="Times New Roman"/>
      <family val="1"/>
    </font>
    <font>
      <sz val="12"/>
      <color theme="1"/>
      <name val="Calibri"/>
      <family val="2"/>
      <scheme val="minor"/>
    </font>
    <font>
      <b/>
      <sz val="12"/>
      <color theme="1"/>
      <name val="Calibri"/>
      <family val="2"/>
      <scheme val="minor"/>
    </font>
    <font>
      <sz val="12"/>
      <color rgb="FF000000"/>
      <name val="Times New Roman"/>
      <family val="1"/>
    </font>
    <font>
      <b/>
      <sz val="12"/>
      <color rgb="FF000000"/>
      <name val="Times New Roman"/>
      <family val="1"/>
    </font>
    <font>
      <b/>
      <sz val="14"/>
      <color theme="1"/>
      <name val="Times New Roman"/>
      <family val="1"/>
    </font>
    <font>
      <b/>
      <sz val="16"/>
      <color theme="1"/>
      <name val="Calibri"/>
      <family val="2"/>
      <scheme val="minor"/>
    </font>
    <font>
      <b/>
      <sz val="14"/>
      <color rgb="FF000000"/>
      <name val="Times New Roman"/>
      <family val="1"/>
    </font>
    <font>
      <b/>
      <sz val="12"/>
      <color rgb="FF000000"/>
      <name val="Calibri"/>
      <family val="2"/>
      <scheme val="minor"/>
    </font>
    <font>
      <sz val="11"/>
      <color theme="1"/>
      <name val="Times New Roman"/>
      <family val="1"/>
    </font>
    <font>
      <b/>
      <sz val="16"/>
      <color theme="1"/>
      <name val="Times New Roman"/>
      <family val="1"/>
    </font>
    <font>
      <b/>
      <u/>
      <sz val="16"/>
      <color theme="1"/>
      <name val="Calibri"/>
      <family val="2"/>
      <scheme val="minor"/>
    </font>
    <font>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4">
    <xf numFmtId="0" fontId="0" fillId="0" borderId="0" xfId="0"/>
    <xf numFmtId="0" fontId="18" fillId="0" borderId="0" xfId="0" applyFont="1" applyAlignment="1">
      <alignment vertical="top" wrapText="1"/>
    </xf>
    <xf numFmtId="0" fontId="18" fillId="0" borderId="0" xfId="0" applyFont="1"/>
    <xf numFmtId="0" fontId="17" fillId="0" borderId="0" xfId="0" applyFont="1"/>
    <xf numFmtId="2" fontId="19" fillId="0" borderId="1" xfId="0" applyNumberFormat="1" applyFont="1" applyBorder="1" applyAlignment="1">
      <alignment horizontal="center" vertical="top" wrapText="1"/>
    </xf>
    <xf numFmtId="0" fontId="19" fillId="0" borderId="1" xfId="0" applyFont="1" applyBorder="1" applyAlignment="1">
      <alignment vertical="top" wrapText="1"/>
    </xf>
    <xf numFmtId="0" fontId="20" fillId="0" borderId="1" xfId="0" applyFont="1" applyBorder="1" applyAlignment="1">
      <alignment vertical="top" wrapText="1"/>
    </xf>
    <xf numFmtId="0" fontId="21" fillId="0" borderId="1" xfId="0" applyFont="1" applyBorder="1" applyAlignment="1">
      <alignment vertical="top" wrapText="1"/>
    </xf>
    <xf numFmtId="0" fontId="19" fillId="0" borderId="0" xfId="0" applyFont="1" applyAlignment="1">
      <alignment vertical="top" wrapText="1"/>
    </xf>
    <xf numFmtId="0" fontId="19" fillId="0" borderId="0" xfId="0" applyFont="1"/>
    <xf numFmtId="0" fontId="0" fillId="2" borderId="1" xfId="0" applyFill="1" applyBorder="1" applyAlignment="1">
      <alignment vertical="top" wrapText="1"/>
    </xf>
    <xf numFmtId="0" fontId="2" fillId="2" borderId="1" xfId="0" applyFont="1" applyFill="1" applyBorder="1" applyAlignment="1">
      <alignment vertical="top" wrapText="1"/>
    </xf>
    <xf numFmtId="0" fontId="22" fillId="2" borderId="1" xfId="0" applyFont="1" applyFill="1" applyBorder="1" applyAlignment="1">
      <alignment vertical="top" wrapText="1"/>
    </xf>
    <xf numFmtId="2" fontId="19" fillId="0" borderId="0" xfId="0" applyNumberFormat="1" applyFont="1" applyAlignment="1">
      <alignment vertical="top" wrapText="1"/>
    </xf>
    <xf numFmtId="2" fontId="19" fillId="0" borderId="1" xfId="0" applyNumberFormat="1" applyFont="1" applyBorder="1" applyAlignment="1">
      <alignment vertical="top" wrapText="1"/>
    </xf>
    <xf numFmtId="0" fontId="19" fillId="2" borderId="1" xfId="0" applyFont="1" applyFill="1" applyBorder="1" applyAlignment="1">
      <alignment vertical="top" wrapText="1"/>
    </xf>
    <xf numFmtId="2" fontId="19" fillId="2" borderId="1" xfId="0"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2" fontId="19" fillId="2" borderId="1" xfId="0" applyNumberFormat="1"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1" fontId="19" fillId="2" borderId="1" xfId="0" applyNumberFormat="1" applyFont="1" applyFill="1" applyBorder="1" applyAlignment="1">
      <alignment horizontal="left" vertical="center" wrapText="1" indent="2"/>
    </xf>
    <xf numFmtId="0" fontId="19" fillId="2" borderId="1" xfId="0" applyFont="1" applyFill="1" applyBorder="1" applyAlignment="1">
      <alignment horizontal="center" vertical="center" wrapText="1"/>
    </xf>
    <xf numFmtId="0" fontId="18" fillId="2" borderId="0" xfId="0" applyFont="1" applyFill="1" applyAlignment="1">
      <alignment vertical="top" wrapText="1"/>
    </xf>
    <xf numFmtId="0" fontId="18" fillId="2" borderId="1" xfId="0" applyFont="1" applyFill="1" applyBorder="1" applyAlignment="1">
      <alignment vertical="top" wrapText="1"/>
    </xf>
    <xf numFmtId="0" fontId="3" fillId="2" borderId="1" xfId="0" applyFont="1" applyFill="1" applyBorder="1" applyAlignment="1">
      <alignment vertical="top" wrapText="1"/>
    </xf>
    <xf numFmtId="0" fontId="23" fillId="2" borderId="1" xfId="0" applyFont="1" applyFill="1" applyBorder="1" applyAlignment="1">
      <alignment vertical="top" wrapText="1"/>
    </xf>
    <xf numFmtId="2" fontId="2" fillId="2" borderId="1" xfId="0" applyNumberFormat="1" applyFont="1" applyFill="1" applyBorder="1" applyAlignment="1">
      <alignment vertical="top" wrapText="1"/>
    </xf>
    <xf numFmtId="2" fontId="11" fillId="2" borderId="1" xfId="0" applyNumberFormat="1" applyFont="1" applyFill="1" applyBorder="1" applyAlignment="1">
      <alignment vertical="top" wrapText="1"/>
    </xf>
    <xf numFmtId="0" fontId="0" fillId="3" borderId="0" xfId="0" applyFill="1"/>
    <xf numFmtId="0" fontId="2" fillId="3" borderId="1" xfId="0" applyFont="1" applyFill="1" applyBorder="1" applyAlignment="1">
      <alignment vertical="top" wrapText="1"/>
    </xf>
    <xf numFmtId="0" fontId="0" fillId="3" borderId="1" xfId="0" applyFill="1" applyBorder="1" applyAlignment="1">
      <alignment vertical="top" wrapText="1"/>
    </xf>
    <xf numFmtId="0" fontId="0" fillId="2" borderId="0" xfId="0" applyFill="1" applyAlignment="1">
      <alignment vertical="top" wrapText="1"/>
    </xf>
    <xf numFmtId="0" fontId="19" fillId="3" borderId="1" xfId="0" applyFont="1" applyFill="1" applyBorder="1" applyAlignment="1">
      <alignment vertical="top" wrapText="1"/>
    </xf>
    <xf numFmtId="0" fontId="13" fillId="3" borderId="1" xfId="0" applyFont="1" applyFill="1" applyBorder="1" applyAlignment="1">
      <alignment vertical="top" wrapText="1"/>
    </xf>
    <xf numFmtId="2" fontId="19" fillId="3" borderId="1" xfId="0" applyNumberFormat="1" applyFont="1" applyFill="1" applyBorder="1" applyAlignment="1">
      <alignment vertical="top" wrapText="1"/>
    </xf>
    <xf numFmtId="0" fontId="3" fillId="3" borderId="1" xfId="0" applyFont="1" applyFill="1" applyBorder="1" applyAlignment="1">
      <alignment vertical="top" wrapText="1"/>
    </xf>
    <xf numFmtId="2" fontId="3" fillId="3" borderId="1" xfId="0" applyNumberFormat="1" applyFont="1" applyFill="1" applyBorder="1" applyAlignment="1">
      <alignment vertical="top" wrapText="1"/>
    </xf>
    <xf numFmtId="0" fontId="17" fillId="3" borderId="0" xfId="0" applyFont="1" applyFill="1" applyAlignment="1">
      <alignment vertical="top" wrapText="1"/>
    </xf>
    <xf numFmtId="0" fontId="18" fillId="3" borderId="1" xfId="0" applyFont="1" applyFill="1" applyBorder="1" applyAlignment="1">
      <alignment vertical="top" wrapText="1"/>
    </xf>
    <xf numFmtId="0" fontId="4" fillId="3" borderId="1" xfId="0" applyFont="1" applyFill="1" applyBorder="1" applyAlignment="1">
      <alignment vertical="top" wrapText="1"/>
    </xf>
    <xf numFmtId="2" fontId="2" fillId="3" borderId="1" xfId="0" applyNumberFormat="1" applyFont="1" applyFill="1" applyBorder="1" applyAlignment="1">
      <alignment vertical="top" wrapText="1"/>
    </xf>
    <xf numFmtId="2" fontId="18" fillId="3" borderId="1" xfId="0" applyNumberFormat="1" applyFont="1" applyFill="1" applyBorder="1" applyAlignment="1">
      <alignment vertical="top" wrapText="1"/>
    </xf>
    <xf numFmtId="0" fontId="0" fillId="3" borderId="0" xfId="0" applyFill="1" applyAlignment="1">
      <alignment vertical="top" wrapText="1"/>
    </xf>
    <xf numFmtId="0" fontId="24" fillId="3" borderId="0" xfId="0" applyFont="1" applyFill="1" applyAlignment="1">
      <alignment vertical="top" wrapText="1"/>
    </xf>
    <xf numFmtId="2" fontId="4" fillId="3" borderId="1" xfId="0" applyNumberFormat="1" applyFont="1" applyFill="1" applyBorder="1" applyAlignment="1">
      <alignment vertical="top" wrapText="1"/>
    </xf>
    <xf numFmtId="165" fontId="4" fillId="3" borderId="1" xfId="0" applyNumberFormat="1" applyFont="1" applyFill="1" applyBorder="1" applyAlignment="1">
      <alignment vertical="top" wrapText="1"/>
    </xf>
    <xf numFmtId="165" fontId="19" fillId="2" borderId="1" xfId="0" applyNumberFormat="1" applyFont="1" applyFill="1" applyBorder="1" applyAlignment="1">
      <alignment vertical="top" wrapText="1"/>
    </xf>
    <xf numFmtId="2" fontId="18" fillId="2" borderId="1" xfId="0" applyNumberFormat="1" applyFont="1" applyFill="1" applyBorder="1" applyAlignment="1">
      <alignment vertical="top" wrapText="1"/>
    </xf>
    <xf numFmtId="0" fontId="17" fillId="2" borderId="0" xfId="0" applyFont="1" applyFill="1" applyAlignment="1">
      <alignment vertical="top" wrapText="1"/>
    </xf>
    <xf numFmtId="164" fontId="4" fillId="3" borderId="1" xfId="0" applyNumberFormat="1" applyFont="1" applyFill="1" applyBorder="1" applyAlignment="1">
      <alignment vertical="top" wrapText="1"/>
    </xf>
    <xf numFmtId="2" fontId="19" fillId="2" borderId="1" xfId="0" applyNumberFormat="1" applyFont="1" applyFill="1" applyBorder="1" applyAlignment="1">
      <alignment vertical="top" wrapText="1"/>
    </xf>
    <xf numFmtId="0" fontId="9" fillId="3" borderId="1" xfId="0" applyFont="1" applyFill="1" applyBorder="1" applyAlignment="1">
      <alignment vertical="top" wrapText="1"/>
    </xf>
    <xf numFmtId="2" fontId="8" fillId="3" borderId="1" xfId="0" applyNumberFormat="1" applyFont="1" applyFill="1" applyBorder="1" applyAlignment="1">
      <alignment vertical="top" wrapText="1"/>
    </xf>
    <xf numFmtId="0" fontId="8" fillId="3" borderId="1" xfId="0" applyFont="1" applyFill="1" applyBorder="1" applyAlignment="1">
      <alignment vertical="top" wrapText="1"/>
    </xf>
    <xf numFmtId="0" fontId="12" fillId="3" borderId="1" xfId="0" applyFont="1" applyFill="1" applyBorder="1" applyAlignment="1">
      <alignment vertical="top" wrapText="1"/>
    </xf>
    <xf numFmtId="0" fontId="10" fillId="3" borderId="1" xfId="0" applyFont="1" applyFill="1" applyBorder="1" applyAlignment="1">
      <alignment vertical="top" wrapText="1"/>
    </xf>
    <xf numFmtId="2" fontId="10" fillId="3" borderId="1" xfId="0" applyNumberFormat="1" applyFont="1" applyFill="1" applyBorder="1" applyAlignment="1">
      <alignment vertical="top" wrapText="1"/>
    </xf>
    <xf numFmtId="2" fontId="0" fillId="3" borderId="1" xfId="0" applyNumberFormat="1" applyFill="1" applyBorder="1" applyAlignment="1">
      <alignment vertical="top" wrapText="1"/>
    </xf>
    <xf numFmtId="0" fontId="14" fillId="3" borderId="1" xfId="0" applyFont="1" applyFill="1" applyBorder="1" applyAlignment="1">
      <alignment vertical="top" wrapText="1"/>
    </xf>
    <xf numFmtId="2" fontId="3" fillId="2" borderId="1" xfId="0" applyNumberFormat="1" applyFont="1" applyFill="1" applyBorder="1" applyAlignment="1">
      <alignment vertical="top" wrapText="1"/>
    </xf>
    <xf numFmtId="2" fontId="17" fillId="2" borderId="0" xfId="0" applyNumberFormat="1" applyFont="1" applyFill="1" applyAlignment="1">
      <alignment vertical="top" wrapText="1"/>
    </xf>
    <xf numFmtId="2" fontId="0" fillId="2" borderId="0" xfId="0" applyNumberFormat="1" applyFill="1" applyAlignment="1">
      <alignment vertical="top" wrapText="1"/>
    </xf>
    <xf numFmtId="0" fontId="0" fillId="2" borderId="0" xfId="0" applyFill="1" applyAlignment="1">
      <alignment horizontal="center" vertical="top" wrapText="1"/>
    </xf>
    <xf numFmtId="0" fontId="19" fillId="2" borderId="1" xfId="0" applyFont="1" applyFill="1" applyBorder="1" applyAlignment="1">
      <alignment vertical="top" wrapText="1"/>
    </xf>
    <xf numFmtId="0" fontId="18" fillId="2" borderId="1" xfId="0" applyFont="1" applyFill="1" applyBorder="1" applyAlignment="1">
      <alignment vertical="top" wrapText="1"/>
    </xf>
    <xf numFmtId="0" fontId="25" fillId="2" borderId="0" xfId="0" applyFont="1" applyFill="1" applyAlignment="1">
      <alignment vertical="top" wrapText="1"/>
    </xf>
    <xf numFmtId="0" fontId="4" fillId="2" borderId="1" xfId="0" applyFont="1" applyFill="1" applyBorder="1" applyAlignment="1">
      <alignment vertical="top" wrapText="1"/>
    </xf>
    <xf numFmtId="0" fontId="1" fillId="2" borderId="1" xfId="0" applyFont="1" applyFill="1" applyBorder="1" applyAlignment="1">
      <alignment vertical="top" wrapText="1"/>
    </xf>
    <xf numFmtId="2" fontId="1" fillId="2" borderId="1" xfId="0" applyNumberFormat="1" applyFont="1" applyFill="1" applyBorder="1" applyAlignment="1">
      <alignment vertical="top" wrapText="1"/>
    </xf>
    <xf numFmtId="2" fontId="7" fillId="2" borderId="1" xfId="0" applyNumberFormat="1" applyFont="1" applyFill="1" applyBorder="1" applyAlignment="1">
      <alignment vertical="top" wrapText="1"/>
    </xf>
    <xf numFmtId="0" fontId="2" fillId="2" borderId="2" xfId="0" applyFont="1" applyFill="1" applyBorder="1" applyAlignment="1">
      <alignment vertical="top" wrapText="1"/>
    </xf>
    <xf numFmtId="0" fontId="13" fillId="2" borderId="1" xfId="0" applyFont="1" applyFill="1" applyBorder="1" applyAlignment="1">
      <alignment vertical="top" wrapText="1"/>
    </xf>
    <xf numFmtId="2" fontId="22" fillId="2" borderId="1" xfId="0" applyNumberFormat="1" applyFont="1" applyFill="1" applyBorder="1" applyAlignment="1">
      <alignment vertical="top" wrapText="1"/>
    </xf>
    <xf numFmtId="0" fontId="19" fillId="2" borderId="1" xfId="0" applyFont="1" applyFill="1" applyBorder="1" applyAlignment="1">
      <alignment vertical="top" wrapText="1"/>
    </xf>
    <xf numFmtId="0" fontId="22" fillId="3" borderId="1" xfId="0" applyFont="1" applyFill="1" applyBorder="1" applyAlignment="1">
      <alignment vertical="top" wrapText="1"/>
    </xf>
    <xf numFmtId="2" fontId="0" fillId="2" borderId="1" xfId="0" applyNumberFormat="1" applyFill="1" applyBorder="1" applyAlignment="1">
      <alignment vertical="top" wrapText="1"/>
    </xf>
    <xf numFmtId="165" fontId="18" fillId="2" borderId="1" xfId="0" applyNumberFormat="1" applyFont="1" applyFill="1" applyBorder="1" applyAlignment="1">
      <alignment vertical="top" wrapText="1"/>
    </xf>
    <xf numFmtId="2" fontId="0" fillId="0" borderId="0" xfId="0" applyNumberFormat="1"/>
    <xf numFmtId="0" fontId="18" fillId="2" borderId="1" xfId="0" applyFont="1" applyFill="1" applyBorder="1" applyAlignment="1">
      <alignment horizontal="center" vertical="top" wrapText="1"/>
    </xf>
    <xf numFmtId="0" fontId="0" fillId="0" borderId="0" xfId="0" applyAlignment="1">
      <alignment horizontal="center"/>
    </xf>
    <xf numFmtId="0" fontId="0" fillId="2" borderId="0" xfId="0" applyFill="1"/>
    <xf numFmtId="0" fontId="19" fillId="2" borderId="1" xfId="0" applyFont="1" applyFill="1" applyBorder="1" applyAlignment="1">
      <alignment vertical="top" wrapText="1"/>
    </xf>
    <xf numFmtId="0" fontId="19" fillId="2" borderId="1" xfId="0" applyFont="1" applyFill="1" applyBorder="1" applyAlignment="1">
      <alignment vertical="top" wrapText="1"/>
    </xf>
    <xf numFmtId="0" fontId="0" fillId="0" borderId="0" xfId="0" applyFill="1" applyAlignment="1">
      <alignment vertical="top" wrapText="1"/>
    </xf>
    <xf numFmtId="0" fontId="0" fillId="0" borderId="0" xfId="0" applyFill="1"/>
    <xf numFmtId="0" fontId="26" fillId="0" borderId="0" xfId="0" applyFont="1"/>
    <xf numFmtId="0" fontId="18" fillId="2" borderId="0" xfId="0" applyFont="1" applyFill="1"/>
    <xf numFmtId="0" fontId="19" fillId="2" borderId="0" xfId="0" applyFont="1" applyFill="1" applyAlignment="1">
      <alignment vertical="top" wrapText="1"/>
    </xf>
    <xf numFmtId="0" fontId="19" fillId="2" borderId="0" xfId="0" applyFont="1" applyFill="1"/>
    <xf numFmtId="0" fontId="17" fillId="2" borderId="0" xfId="0" applyFont="1" applyFill="1"/>
    <xf numFmtId="0" fontId="25"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2"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top" wrapText="1"/>
    </xf>
    <xf numFmtId="0" fontId="27" fillId="0" borderId="0" xfId="0" applyFont="1"/>
    <xf numFmtId="0" fontId="28" fillId="0" borderId="1" xfId="0" applyFont="1" applyBorder="1" applyAlignment="1">
      <alignment horizontal="center" vertical="top" wrapText="1"/>
    </xf>
    <xf numFmtId="2" fontId="28" fillId="0" borderId="1" xfId="0" applyNumberFormat="1" applyFont="1" applyBorder="1" applyAlignment="1">
      <alignment horizontal="center" vertical="top" wrapText="1"/>
    </xf>
    <xf numFmtId="2" fontId="28" fillId="2" borderId="1" xfId="0" applyNumberFormat="1" applyFont="1" applyFill="1" applyBorder="1" applyAlignment="1">
      <alignment horizontal="center" vertical="top" wrapText="1"/>
    </xf>
    <xf numFmtId="0" fontId="26" fillId="0" borderId="1" xfId="0" applyFont="1" applyBorder="1" applyAlignment="1">
      <alignment wrapText="1"/>
    </xf>
    <xf numFmtId="2" fontId="29" fillId="0" borderId="1" xfId="0" applyNumberFormat="1" applyFont="1" applyBorder="1" applyAlignment="1">
      <alignment horizontal="center" vertical="top" wrapText="1"/>
    </xf>
    <xf numFmtId="0" fontId="29" fillId="0" borderId="1" xfId="0" applyFont="1" applyBorder="1" applyAlignment="1">
      <alignment horizontal="center" vertical="top" wrapText="1"/>
    </xf>
    <xf numFmtId="0" fontId="2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2" fontId="11"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2" fontId="17" fillId="2" borderId="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166" fontId="2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wrapText="1"/>
    </xf>
    <xf numFmtId="0" fontId="34" fillId="2" borderId="0" xfId="0" applyFont="1" applyFill="1"/>
    <xf numFmtId="0" fontId="16" fillId="2" borderId="0" xfId="0" applyFont="1" applyFill="1"/>
    <xf numFmtId="0" fontId="34" fillId="2" borderId="0" xfId="0" applyFont="1" applyFill="1" applyAlignment="1">
      <alignment horizontal="center"/>
    </xf>
    <xf numFmtId="0" fontId="34" fillId="2" borderId="0" xfId="0" applyFont="1" applyFill="1" applyAlignment="1">
      <alignment horizontal="left"/>
    </xf>
    <xf numFmtId="166" fontId="34" fillId="2" borderId="0" xfId="0" applyNumberFormat="1" applyFont="1" applyFill="1" applyAlignment="1">
      <alignment vertical="top"/>
    </xf>
    <xf numFmtId="166" fontId="34" fillId="2" borderId="0" xfId="0" applyNumberFormat="1" applyFont="1" applyFill="1"/>
    <xf numFmtId="166" fontId="34" fillId="2" borderId="0" xfId="0" applyNumberFormat="1" applyFont="1" applyFill="1" applyAlignment="1">
      <alignment horizontal="right"/>
    </xf>
    <xf numFmtId="0" fontId="34" fillId="2" borderId="0" xfId="0" applyFont="1" applyFill="1" applyBorder="1"/>
    <xf numFmtId="166" fontId="34" fillId="2" borderId="0" xfId="0" applyNumberFormat="1" applyFont="1" applyFill="1" applyBorder="1" applyAlignment="1">
      <alignment vertical="top"/>
    </xf>
    <xf numFmtId="166" fontId="34" fillId="2" borderId="0" xfId="0" applyNumberFormat="1" applyFont="1" applyFill="1" applyBorder="1"/>
    <xf numFmtId="166" fontId="34" fillId="2" borderId="0" xfId="0" applyNumberFormat="1" applyFont="1" applyFill="1" applyBorder="1" applyAlignment="1">
      <alignment horizontal="right"/>
    </xf>
    <xf numFmtId="0" fontId="0" fillId="0" borderId="0" xfId="0" applyFont="1" applyAlignment="1">
      <alignment vertical="center"/>
    </xf>
    <xf numFmtId="0" fontId="0" fillId="2" borderId="0" xfId="0" applyFont="1" applyFill="1" applyAlignment="1">
      <alignment vertical="center" wrapText="1"/>
    </xf>
    <xf numFmtId="0" fontId="0" fillId="2" borderId="0" xfId="0" applyFont="1" applyFill="1" applyAlignment="1">
      <alignment vertical="center"/>
    </xf>
    <xf numFmtId="2" fontId="0" fillId="0" borderId="0" xfId="0" applyNumberFormat="1" applyFont="1" applyAlignment="1">
      <alignment vertical="center"/>
    </xf>
    <xf numFmtId="0" fontId="31" fillId="0" borderId="7" xfId="0" applyFont="1" applyBorder="1" applyAlignment="1">
      <alignment horizontal="center"/>
    </xf>
    <xf numFmtId="0" fontId="0" fillId="0" borderId="1" xfId="0" applyBorder="1"/>
    <xf numFmtId="2" fontId="0" fillId="0" borderId="1" xfId="0" applyNumberFormat="1" applyBorder="1"/>
    <xf numFmtId="0" fontId="0" fillId="2" borderId="1" xfId="0" applyFill="1" applyBorder="1"/>
    <xf numFmtId="0" fontId="0" fillId="0" borderId="1" xfId="0" applyFont="1" applyBorder="1" applyAlignment="1">
      <alignment wrapText="1"/>
    </xf>
    <xf numFmtId="0" fontId="27" fillId="0" borderId="1" xfId="0" applyFont="1" applyBorder="1"/>
    <xf numFmtId="2" fontId="27" fillId="0" borderId="1" xfId="0" applyNumberFormat="1" applyFont="1" applyBorder="1"/>
    <xf numFmtId="0" fontId="0" fillId="2" borderId="0" xfId="0" applyFont="1" applyFill="1" applyAlignment="1">
      <alignment vertical="top" wrapText="1"/>
    </xf>
    <xf numFmtId="0" fontId="0" fillId="0" borderId="0" xfId="0" applyFont="1" applyAlignment="1">
      <alignment vertical="top" wrapText="1"/>
    </xf>
    <xf numFmtId="0" fontId="22" fillId="0" borderId="1" xfId="0" applyFont="1" applyBorder="1" applyAlignment="1">
      <alignment horizontal="center" vertical="top" wrapText="1"/>
    </xf>
    <xf numFmtId="0" fontId="3" fillId="2" borderId="8" xfId="0" applyFont="1" applyFill="1" applyBorder="1" applyAlignment="1">
      <alignment vertical="top" wrapText="1"/>
    </xf>
    <xf numFmtId="0" fontId="19" fillId="2" borderId="8" xfId="0" applyFont="1" applyFill="1" applyBorder="1" applyAlignment="1">
      <alignment vertical="top" wrapText="1"/>
    </xf>
    <xf numFmtId="2" fontId="19" fillId="2" borderId="8" xfId="0" applyNumberFormat="1" applyFont="1" applyFill="1" applyBorder="1" applyAlignment="1">
      <alignment vertical="top" wrapText="1"/>
    </xf>
    <xf numFmtId="0" fontId="23" fillId="2" borderId="8" xfId="0" applyFont="1" applyFill="1" applyBorder="1" applyAlignment="1">
      <alignment vertical="top" wrapText="1"/>
    </xf>
    <xf numFmtId="2" fontId="3" fillId="2" borderId="8" xfId="0" applyNumberFormat="1" applyFont="1" applyFill="1" applyBorder="1" applyAlignment="1">
      <alignment vertical="top" wrapText="1"/>
    </xf>
    <xf numFmtId="0" fontId="0" fillId="0" borderId="1" xfId="0" applyFont="1" applyBorder="1" applyAlignment="1">
      <alignment vertical="top" wrapText="1"/>
    </xf>
    <xf numFmtId="0" fontId="0" fillId="2" borderId="1" xfId="0" applyFont="1" applyFill="1" applyBorder="1" applyAlignment="1">
      <alignment vertical="top" wrapText="1"/>
    </xf>
    <xf numFmtId="0" fontId="22" fillId="0" borderId="0" xfId="0" applyFont="1"/>
    <xf numFmtId="0" fontId="18" fillId="2" borderId="0" xfId="0" applyFont="1" applyFill="1" applyAlignment="1">
      <alignment horizontal="center"/>
    </xf>
    <xf numFmtId="0" fontId="18" fillId="2" borderId="0" xfId="0" applyFont="1" applyFill="1" applyAlignment="1">
      <alignment horizontal="left"/>
    </xf>
    <xf numFmtId="166" fontId="18" fillId="2" borderId="0" xfId="0" applyNumberFormat="1" applyFont="1" applyFill="1" applyAlignment="1">
      <alignment vertical="top"/>
    </xf>
    <xf numFmtId="166" fontId="18" fillId="2" borderId="0" xfId="0" applyNumberFormat="1" applyFont="1" applyFill="1"/>
    <xf numFmtId="166" fontId="18" fillId="2" borderId="0" xfId="0" applyNumberFormat="1" applyFont="1" applyFill="1" applyAlignment="1">
      <alignment horizontal="right"/>
    </xf>
    <xf numFmtId="0" fontId="18" fillId="2" borderId="0" xfId="0" applyFont="1" applyFill="1" applyBorder="1"/>
    <xf numFmtId="166" fontId="18" fillId="2" borderId="0" xfId="0" applyNumberFormat="1" applyFont="1" applyFill="1" applyBorder="1" applyAlignment="1">
      <alignment vertical="top"/>
    </xf>
    <xf numFmtId="166" fontId="18" fillId="2" borderId="0" xfId="0" applyNumberFormat="1" applyFont="1" applyFill="1" applyBorder="1"/>
    <xf numFmtId="166" fontId="18" fillId="2" borderId="0" xfId="0" applyNumberFormat="1" applyFont="1" applyFill="1" applyBorder="1" applyAlignment="1">
      <alignment horizontal="right"/>
    </xf>
    <xf numFmtId="0" fontId="18" fillId="2" borderId="0" xfId="0" applyFont="1" applyFill="1" applyAlignment="1">
      <alignment wrapText="1"/>
    </xf>
    <xf numFmtId="0" fontId="22" fillId="0" borderId="1" xfId="0" applyFont="1" applyBorder="1" applyAlignment="1">
      <alignment horizontal="left" vertical="top" wrapText="1"/>
    </xf>
    <xf numFmtId="0" fontId="22" fillId="0" borderId="0" xfId="0" applyFont="1" applyAlignment="1">
      <alignment horizontal="left" vertical="top" wrapText="1"/>
    </xf>
    <xf numFmtId="0" fontId="18" fillId="2" borderId="0" xfId="0" applyFont="1" applyFill="1" applyAlignment="1">
      <alignment vertical="center" wrapText="1"/>
    </xf>
    <xf numFmtId="0" fontId="18" fillId="2" borderId="1" xfId="0" applyFont="1" applyFill="1" applyBorder="1" applyAlignment="1">
      <alignment vertical="center" wrapText="1"/>
    </xf>
    <xf numFmtId="14" fontId="18" fillId="2" borderId="1" xfId="0" applyNumberFormat="1" applyFont="1" applyFill="1" applyBorder="1" applyAlignment="1">
      <alignment horizontal="center" vertical="center" wrapText="1"/>
    </xf>
    <xf numFmtId="2" fontId="29" fillId="2" borderId="1" xfId="0" applyNumberFormat="1" applyFont="1" applyFill="1" applyBorder="1" applyAlignment="1">
      <alignment horizontal="center" vertical="top" wrapText="1"/>
    </xf>
    <xf numFmtId="0" fontId="31" fillId="0" borderId="7" xfId="0" applyFont="1" applyBorder="1" applyAlignment="1">
      <alignment horizontal="center" vertical="top" wrapText="1"/>
    </xf>
    <xf numFmtId="0" fontId="0" fillId="0" borderId="0" xfId="0" applyAlignment="1">
      <alignment horizontal="center" vertical="top" wrapText="1"/>
    </xf>
    <xf numFmtId="0" fontId="22" fillId="2" borderId="0" xfId="0" applyFont="1" applyFill="1" applyAlignment="1">
      <alignment horizontal="center" vertical="top" wrapText="1"/>
    </xf>
    <xf numFmtId="14" fontId="22" fillId="0" borderId="1" xfId="0" applyNumberFormat="1" applyFont="1" applyBorder="1" applyAlignment="1">
      <alignment horizontal="center" vertical="top" wrapText="1"/>
    </xf>
    <xf numFmtId="0" fontId="2" fillId="2" borderId="1" xfId="0" applyFont="1" applyFill="1" applyBorder="1" applyAlignment="1">
      <alignment horizontal="center" vertical="top" wrapText="1"/>
    </xf>
    <xf numFmtId="0" fontId="22" fillId="2" borderId="1" xfId="0" applyFont="1" applyFill="1" applyBorder="1" applyAlignment="1">
      <alignment horizontal="center" vertical="top" wrapText="1"/>
    </xf>
    <xf numFmtId="2" fontId="2" fillId="2" borderId="1" xfId="0" applyNumberFormat="1" applyFont="1" applyFill="1" applyBorder="1" applyAlignment="1">
      <alignment horizontal="center" vertical="top" wrapText="1"/>
    </xf>
    <xf numFmtId="2" fontId="18" fillId="2" borderId="1" xfId="0" applyNumberFormat="1" applyFont="1" applyFill="1" applyBorder="1" applyAlignment="1">
      <alignment horizontal="center" vertical="top" wrapText="1"/>
    </xf>
    <xf numFmtId="14" fontId="22" fillId="2" borderId="1" xfId="0" applyNumberFormat="1" applyFont="1" applyFill="1" applyBorder="1" applyAlignment="1">
      <alignment horizontal="center" vertical="top" wrapText="1"/>
    </xf>
    <xf numFmtId="14" fontId="18"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2" fontId="0" fillId="0" borderId="1" xfId="0" applyNumberFormat="1" applyBorder="1" applyAlignment="1">
      <alignment horizontal="center" vertical="top" wrapText="1"/>
    </xf>
    <xf numFmtId="0" fontId="0" fillId="2" borderId="1" xfId="0" applyFill="1" applyBorder="1" applyAlignment="1">
      <alignment horizontal="center" vertical="top" wrapText="1"/>
    </xf>
    <xf numFmtId="0" fontId="22" fillId="0" borderId="0" xfId="0" applyFont="1" applyAlignment="1">
      <alignment horizontal="center" vertical="top" wrapText="1"/>
    </xf>
    <xf numFmtId="0" fontId="18"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Font="1" applyBorder="1" applyAlignment="1">
      <alignment horizontal="left" vertical="top" wrapText="1"/>
    </xf>
    <xf numFmtId="0" fontId="2" fillId="2" borderId="8" xfId="0" applyFont="1" applyFill="1" applyBorder="1" applyAlignment="1">
      <alignment horizontal="center" vertical="top" wrapText="1"/>
    </xf>
    <xf numFmtId="0" fontId="18" fillId="2" borderId="8" xfId="0" applyFont="1" applyFill="1" applyBorder="1" applyAlignment="1">
      <alignment horizontal="center" vertical="top" wrapText="1"/>
    </xf>
    <xf numFmtId="0" fontId="2" fillId="2" borderId="8" xfId="0" applyFont="1" applyFill="1" applyBorder="1" applyAlignment="1">
      <alignment horizontal="left" vertical="top" wrapText="1"/>
    </xf>
    <xf numFmtId="0" fontId="22" fillId="2" borderId="8" xfId="0" applyFont="1" applyFill="1" applyBorder="1" applyAlignment="1">
      <alignment horizontal="center" vertical="top" wrapText="1"/>
    </xf>
    <xf numFmtId="2" fontId="2" fillId="2" borderId="8" xfId="0" applyNumberFormat="1" applyFont="1" applyFill="1" applyBorder="1" applyAlignment="1">
      <alignment horizontal="center" vertical="top" wrapText="1"/>
    </xf>
    <xf numFmtId="2" fontId="18" fillId="2" borderId="8" xfId="0" applyNumberFormat="1" applyFont="1" applyFill="1" applyBorder="1" applyAlignment="1">
      <alignment horizontal="center" vertical="top" wrapText="1"/>
    </xf>
    <xf numFmtId="0" fontId="0" fillId="0" borderId="0" xfId="0" applyFont="1"/>
    <xf numFmtId="0" fontId="18" fillId="2" borderId="1" xfId="0" applyFont="1" applyFill="1" applyBorder="1" applyAlignment="1">
      <alignment horizontal="left" vertical="center" wrapText="1"/>
    </xf>
    <xf numFmtId="0" fontId="31" fillId="0" borderId="1" xfId="0" applyFont="1" applyBorder="1" applyAlignment="1">
      <alignment horizontal="center" vertical="top" wrapText="1"/>
    </xf>
    <xf numFmtId="0" fontId="19" fillId="2" borderId="1" xfId="0" applyFont="1" applyFill="1" applyBorder="1" applyAlignment="1">
      <alignment vertical="center" wrapText="1"/>
    </xf>
    <xf numFmtId="0" fontId="19" fillId="2" borderId="1" xfId="0" applyFont="1" applyFill="1" applyBorder="1" applyAlignment="1">
      <alignment wrapText="1"/>
    </xf>
    <xf numFmtId="0" fontId="38" fillId="0" borderId="1" xfId="0" applyFont="1" applyBorder="1" applyAlignment="1">
      <alignment horizontal="center"/>
    </xf>
    <xf numFmtId="2" fontId="38" fillId="0" borderId="1" xfId="0" applyNumberFormat="1" applyFont="1" applyBorder="1" applyAlignment="1">
      <alignment horizontal="center"/>
    </xf>
    <xf numFmtId="0" fontId="21" fillId="0" borderId="1" xfId="0" applyFont="1" applyBorder="1" applyAlignment="1">
      <alignment horizontal="center" vertical="top" wrapText="1"/>
    </xf>
    <xf numFmtId="0" fontId="20" fillId="0" borderId="1" xfId="0" applyFont="1" applyBorder="1" applyAlignment="1">
      <alignment horizontal="center" vertical="top" wrapText="1"/>
    </xf>
    <xf numFmtId="0" fontId="18" fillId="0" borderId="0" xfId="0" applyFont="1" applyAlignment="1">
      <alignment horizontal="center" vertical="top" wrapText="1"/>
    </xf>
    <xf numFmtId="0" fontId="30" fillId="0" borderId="1" xfId="0" applyFont="1" applyBorder="1" applyAlignment="1">
      <alignment horizontal="center" vertical="top" wrapText="1"/>
    </xf>
    <xf numFmtId="0" fontId="19" fillId="0" borderId="1" xfId="0" applyFont="1" applyBorder="1" applyAlignment="1">
      <alignment horizontal="center" vertical="top" wrapText="1"/>
    </xf>
    <xf numFmtId="0" fontId="19" fillId="2" borderId="3" xfId="0" applyFont="1" applyFill="1" applyBorder="1" applyAlignment="1">
      <alignment vertical="top" wrapText="1"/>
    </xf>
    <xf numFmtId="0" fontId="19" fillId="2" borderId="2" xfId="0" applyFont="1" applyFill="1" applyBorder="1" applyAlignment="1">
      <alignment vertical="top" wrapText="1"/>
    </xf>
    <xf numFmtId="0" fontId="20" fillId="2" borderId="0" xfId="0" applyFont="1" applyFill="1" applyBorder="1" applyAlignment="1">
      <alignment horizontal="right" vertical="top" wrapText="1"/>
    </xf>
    <xf numFmtId="0" fontId="20" fillId="2" borderId="4" xfId="0" applyFont="1" applyFill="1" applyBorder="1" applyAlignment="1">
      <alignment horizontal="center" vertical="top" wrapText="1"/>
    </xf>
    <xf numFmtId="0" fontId="20" fillId="2" borderId="5" xfId="0" applyFont="1" applyFill="1" applyBorder="1" applyAlignment="1">
      <alignment horizontal="center" vertical="top"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19" fillId="2" borderId="1" xfId="0" applyFont="1" applyFill="1" applyBorder="1" applyAlignment="1">
      <alignment vertical="top"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8" fillId="2" borderId="3" xfId="0" applyFont="1" applyFill="1" applyBorder="1" applyAlignment="1">
      <alignment vertical="top" wrapText="1"/>
    </xf>
    <xf numFmtId="0" fontId="18" fillId="2" borderId="6" xfId="0" applyFont="1" applyFill="1" applyBorder="1" applyAlignment="1">
      <alignment vertical="top" wrapText="1"/>
    </xf>
    <xf numFmtId="0" fontId="18" fillId="2" borderId="2" xfId="0" applyFont="1" applyFill="1" applyBorder="1" applyAlignment="1">
      <alignment vertical="top" wrapText="1"/>
    </xf>
    <xf numFmtId="0" fontId="27" fillId="0" borderId="1" xfId="0" applyFont="1" applyBorder="1" applyAlignment="1">
      <alignment horizont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0" fillId="0" borderId="1" xfId="0" applyBorder="1" applyAlignment="1">
      <alignment horizontal="center"/>
    </xf>
    <xf numFmtId="0" fontId="31" fillId="0" borderId="7" xfId="0" applyFont="1" applyBorder="1" applyAlignment="1">
      <alignment horizontal="center"/>
    </xf>
    <xf numFmtId="0" fontId="37" fillId="0" borderId="6" xfId="0" applyFont="1" applyBorder="1" applyAlignment="1">
      <alignment horizontal="left"/>
    </xf>
    <xf numFmtId="0" fontId="37" fillId="0" borderId="1" xfId="0" applyFont="1" applyBorder="1" applyAlignment="1">
      <alignment horizontal="center"/>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0" fillId="2" borderId="1" xfId="0" applyFill="1" applyBorder="1" applyAlignment="1">
      <alignment horizontal="center" vertical="center"/>
    </xf>
    <xf numFmtId="0" fontId="31" fillId="0" borderId="1" xfId="0" applyFont="1" applyBorder="1" applyAlignment="1">
      <alignment horizontal="center" vertical="center"/>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31" fillId="0" borderId="1" xfId="0" applyFont="1" applyBorder="1" applyAlignment="1">
      <alignment horizontal="center"/>
    </xf>
    <xf numFmtId="0" fontId="38" fillId="0" borderId="3" xfId="0" applyFont="1" applyBorder="1" applyAlignment="1">
      <alignment horizontal="center"/>
    </xf>
    <xf numFmtId="0" fontId="38" fillId="0" borderId="2" xfId="0" applyFont="1" applyBorder="1" applyAlignment="1">
      <alignment horizontal="center"/>
    </xf>
    <xf numFmtId="0" fontId="28" fillId="0" borderId="1" xfId="0" applyFont="1" applyBorder="1" applyAlignment="1">
      <alignment horizontal="center" vertical="top" wrapText="1"/>
    </xf>
    <xf numFmtId="0" fontId="29" fillId="0" borderId="1" xfId="0" applyFont="1" applyBorder="1" applyAlignment="1">
      <alignment horizontal="center" vertical="top" wrapText="1"/>
    </xf>
    <xf numFmtId="0" fontId="36" fillId="0" borderId="0" xfId="0" applyFont="1" applyAlignment="1">
      <alignment horizontal="center"/>
    </xf>
    <xf numFmtId="0" fontId="32" fillId="0" borderId="0" xfId="0" applyFont="1" applyBorder="1" applyAlignment="1">
      <alignment horizontal="center"/>
    </xf>
    <xf numFmtId="0" fontId="33" fillId="0" borderId="1" xfId="0" applyFont="1" applyBorder="1" applyAlignment="1">
      <alignment horizontal="center"/>
    </xf>
    <xf numFmtId="0" fontId="18" fillId="0" borderId="1" xfId="0" applyFont="1" applyBorder="1" applyAlignment="1">
      <alignment horizontal="center" vertical="top" wrapText="1"/>
    </xf>
    <xf numFmtId="0" fontId="34" fillId="0" borderId="1" xfId="0" applyFont="1" applyBorder="1" applyAlignment="1">
      <alignment horizontal="center" vertical="top" wrapText="1"/>
    </xf>
    <xf numFmtId="0" fontId="35" fillId="0" borderId="1" xfId="0" applyFont="1" applyBorder="1" applyAlignment="1">
      <alignment horizontal="center" vertical="top" wrapText="1"/>
    </xf>
    <xf numFmtId="0" fontId="25" fillId="0" borderId="1" xfId="0" applyFont="1" applyBorder="1" applyAlignment="1">
      <alignment horizontal="center" vertical="top" wrapText="1"/>
    </xf>
    <xf numFmtId="0" fontId="37" fillId="0" borderId="3" xfId="0" applyFont="1" applyBorder="1" applyAlignment="1">
      <alignment horizontal="left" vertical="top" wrapText="1"/>
    </xf>
    <xf numFmtId="0" fontId="37" fillId="0" borderId="6" xfId="0" applyFont="1" applyBorder="1" applyAlignment="1">
      <alignment horizontal="left" vertical="top" wrapText="1"/>
    </xf>
    <xf numFmtId="0" fontId="37" fillId="0" borderId="2" xfId="0" applyFont="1" applyBorder="1" applyAlignment="1">
      <alignment horizontal="left" vertical="top" wrapText="1"/>
    </xf>
    <xf numFmtId="0" fontId="0" fillId="0" borderId="1" xfId="0" applyBorder="1" applyAlignment="1">
      <alignment horizontal="center" vertical="top" wrapText="1"/>
    </xf>
    <xf numFmtId="0" fontId="37" fillId="0" borderId="1" xfId="0" applyFont="1" applyBorder="1" applyAlignment="1">
      <alignment horizontal="left" vertical="top" wrapText="1"/>
    </xf>
    <xf numFmtId="0" fontId="31" fillId="0" borderId="6" xfId="0" applyFont="1" applyBorder="1" applyAlignment="1">
      <alignment horizontal="center" vertical="top" wrapText="1"/>
    </xf>
    <xf numFmtId="0" fontId="19" fillId="2" borderId="1"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Z31"/>
  <sheetViews>
    <sheetView topLeftCell="A10" workbookViewId="0">
      <selection activeCell="D19" sqref="D19"/>
    </sheetView>
  </sheetViews>
  <sheetFormatPr defaultRowHeight="15"/>
  <cols>
    <col min="1" max="1" width="9.140625" style="1"/>
    <col min="2" max="2" width="10.5703125" style="1" customWidth="1"/>
    <col min="3" max="3" width="9.5703125" style="1" customWidth="1"/>
    <col min="4" max="4" width="9.140625" style="1"/>
    <col min="5" max="5" width="10.42578125" style="1" customWidth="1"/>
    <col min="6" max="6" width="7.140625" style="1" customWidth="1"/>
    <col min="7" max="7" width="9.5703125" style="1" bestFit="1" customWidth="1"/>
    <col min="8" max="8" width="8.5703125" style="1" customWidth="1"/>
    <col min="9" max="9" width="9.140625" style="1"/>
    <col min="10" max="10" width="10" style="1" customWidth="1"/>
    <col min="11" max="15" width="9.140625" style="1"/>
    <col min="16" max="17" width="9.140625" style="2"/>
  </cols>
  <sheetData>
    <row r="1" spans="1:17">
      <c r="I1" s="207" t="s">
        <v>658</v>
      </c>
      <c r="J1" s="207"/>
      <c r="K1" s="207"/>
    </row>
    <row r="2" spans="1:17" ht="18.75">
      <c r="A2" s="208" t="s">
        <v>827</v>
      </c>
      <c r="B2" s="208"/>
      <c r="C2" s="208"/>
      <c r="D2" s="208"/>
      <c r="E2" s="208"/>
      <c r="F2" s="208"/>
      <c r="G2" s="208"/>
      <c r="H2" s="208"/>
      <c r="I2" s="208"/>
      <c r="J2" s="208"/>
      <c r="K2" s="208"/>
    </row>
    <row r="3" spans="1:17" ht="12.75" customHeight="1">
      <c r="A3" s="7">
        <v>1</v>
      </c>
      <c r="B3" s="205" t="s">
        <v>627</v>
      </c>
      <c r="C3" s="205"/>
      <c r="D3" s="205" t="s">
        <v>628</v>
      </c>
      <c r="E3" s="205"/>
      <c r="F3" s="205"/>
      <c r="G3" s="205"/>
      <c r="H3" s="205"/>
      <c r="I3" s="205"/>
      <c r="J3" s="205"/>
      <c r="K3" s="205"/>
    </row>
    <row r="4" spans="1:17" ht="15" customHeight="1">
      <c r="A4" s="7">
        <v>2</v>
      </c>
      <c r="B4" s="205" t="s">
        <v>629</v>
      </c>
      <c r="C4" s="205"/>
      <c r="D4" s="205" t="s">
        <v>630</v>
      </c>
      <c r="E4" s="205"/>
      <c r="F4" s="205"/>
      <c r="G4" s="205"/>
      <c r="H4" s="205"/>
      <c r="I4" s="205"/>
      <c r="J4" s="205"/>
      <c r="K4" s="205"/>
    </row>
    <row r="5" spans="1:17" ht="16.5" customHeight="1">
      <c r="A5" s="7">
        <v>3</v>
      </c>
      <c r="B5" s="205" t="s">
        <v>631</v>
      </c>
      <c r="C5" s="205"/>
      <c r="D5" s="205" t="s">
        <v>632</v>
      </c>
      <c r="E5" s="205"/>
      <c r="F5" s="205"/>
      <c r="G5" s="205"/>
      <c r="H5" s="205"/>
      <c r="I5" s="205"/>
      <c r="J5" s="205"/>
      <c r="K5" s="205"/>
    </row>
    <row r="6" spans="1:17">
      <c r="A6" s="205" t="s">
        <v>633</v>
      </c>
      <c r="B6" s="205"/>
      <c r="C6" s="205"/>
      <c r="D6" s="205"/>
      <c r="E6" s="205"/>
      <c r="F6" s="205"/>
      <c r="G6" s="205"/>
      <c r="H6" s="205"/>
      <c r="I6" s="205" t="s">
        <v>712</v>
      </c>
      <c r="J6" s="205"/>
      <c r="K6" s="205"/>
    </row>
    <row r="7" spans="1:17" ht="63">
      <c r="A7" s="5" t="s">
        <v>576</v>
      </c>
      <c r="B7" s="5" t="s">
        <v>626</v>
      </c>
      <c r="C7" s="5" t="s">
        <v>619</v>
      </c>
      <c r="D7" s="5" t="s">
        <v>620</v>
      </c>
      <c r="E7" s="5" t="s">
        <v>621</v>
      </c>
      <c r="F7" s="5" t="s">
        <v>622</v>
      </c>
      <c r="G7" s="5" t="s">
        <v>624</v>
      </c>
      <c r="H7" s="5" t="s">
        <v>622</v>
      </c>
      <c r="I7" s="5" t="s">
        <v>623</v>
      </c>
      <c r="J7" s="5" t="s">
        <v>625</v>
      </c>
      <c r="K7" s="5" t="s">
        <v>722</v>
      </c>
    </row>
    <row r="8" spans="1:17" s="3" customFormat="1">
      <c r="A8" s="5" t="s">
        <v>4</v>
      </c>
      <c r="B8" s="4">
        <v>500</v>
      </c>
      <c r="C8" s="4">
        <v>500</v>
      </c>
      <c r="D8" s="5">
        <v>501.23</v>
      </c>
      <c r="E8" s="19">
        <v>41</v>
      </c>
      <c r="F8" s="15">
        <v>501.03</v>
      </c>
      <c r="G8" s="21">
        <v>41</v>
      </c>
      <c r="H8" s="21">
        <v>501.23</v>
      </c>
      <c r="I8" s="21">
        <v>41</v>
      </c>
      <c r="J8" s="21">
        <v>504.48</v>
      </c>
      <c r="K8" s="21">
        <f>D8-J8</f>
        <v>-3.25</v>
      </c>
      <c r="L8" s="8"/>
      <c r="M8" s="8"/>
      <c r="N8" s="8"/>
      <c r="O8" s="8"/>
      <c r="P8" s="9"/>
      <c r="Q8" s="9"/>
    </row>
    <row r="9" spans="1:17" s="3" customFormat="1">
      <c r="A9" s="5" t="s">
        <v>5</v>
      </c>
      <c r="B9" s="4">
        <v>500</v>
      </c>
      <c r="C9" s="4">
        <v>500</v>
      </c>
      <c r="D9" s="14">
        <v>507.1</v>
      </c>
      <c r="E9" s="19">
        <v>38</v>
      </c>
      <c r="F9" s="15">
        <v>496.46</v>
      </c>
      <c r="G9" s="21">
        <v>38</v>
      </c>
      <c r="H9" s="21">
        <v>496.46</v>
      </c>
      <c r="I9" s="21">
        <v>38</v>
      </c>
      <c r="J9" s="21">
        <v>496.46</v>
      </c>
      <c r="K9" s="18">
        <f>K8+D9-J9</f>
        <v>7.3900000000000432</v>
      </c>
      <c r="L9" s="8"/>
      <c r="M9" s="8">
        <f>456487</f>
        <v>456487</v>
      </c>
      <c r="N9" s="8"/>
      <c r="O9" s="8"/>
      <c r="P9" s="9"/>
      <c r="Q9" s="9"/>
    </row>
    <row r="10" spans="1:17" s="3" customFormat="1">
      <c r="A10" s="5" t="s">
        <v>6</v>
      </c>
      <c r="B10" s="4">
        <v>500</v>
      </c>
      <c r="C10" s="4">
        <v>500</v>
      </c>
      <c r="D10" s="5">
        <v>503.13</v>
      </c>
      <c r="E10" s="19">
        <v>74</v>
      </c>
      <c r="F10" s="15">
        <v>490.12799999999999</v>
      </c>
      <c r="G10" s="21">
        <v>74</v>
      </c>
      <c r="H10" s="21">
        <v>490.12</v>
      </c>
      <c r="I10" s="21">
        <v>70</v>
      </c>
      <c r="J10" s="21">
        <v>379.83</v>
      </c>
      <c r="K10" s="18">
        <f>K9+D10-J10</f>
        <v>130.69000000000005</v>
      </c>
      <c r="L10" s="8"/>
      <c r="M10" s="13"/>
      <c r="N10" s="8"/>
      <c r="O10" s="8"/>
      <c r="P10" s="9"/>
      <c r="Q10" s="9"/>
    </row>
    <row r="11" spans="1:17" s="3" customFormat="1">
      <c r="A11" s="5" t="s">
        <v>554</v>
      </c>
      <c r="B11" s="4">
        <v>500</v>
      </c>
      <c r="C11" s="4">
        <v>500</v>
      </c>
      <c r="D11" s="5">
        <v>502.54</v>
      </c>
      <c r="E11" s="19">
        <v>40</v>
      </c>
      <c r="F11" s="15">
        <v>547.72</v>
      </c>
      <c r="G11" s="21">
        <v>40</v>
      </c>
      <c r="H11" s="21">
        <v>547.72</v>
      </c>
      <c r="I11" s="21">
        <v>12</v>
      </c>
      <c r="J11" s="18">
        <v>56</v>
      </c>
      <c r="K11" s="18">
        <f>K10+D11-J11</f>
        <v>577.23</v>
      </c>
      <c r="L11" s="8"/>
      <c r="M11" s="8"/>
      <c r="N11" s="8"/>
      <c r="O11" s="8"/>
      <c r="P11" s="9"/>
      <c r="Q11" s="9"/>
    </row>
    <row r="12" spans="1:17" s="3" customFormat="1">
      <c r="A12" s="5" t="s">
        <v>659</v>
      </c>
      <c r="B12" s="4">
        <f>SUM(B8:B11)</f>
        <v>2000</v>
      </c>
      <c r="C12" s="4">
        <f t="shared" ref="C12:J12" si="0">SUM(C8:C11)</f>
        <v>2000</v>
      </c>
      <c r="D12" s="4">
        <f t="shared" si="0"/>
        <v>2014</v>
      </c>
      <c r="E12" s="19">
        <f t="shared" si="0"/>
        <v>193</v>
      </c>
      <c r="F12" s="16">
        <f t="shared" si="0"/>
        <v>2035.338</v>
      </c>
      <c r="G12" s="19">
        <f t="shared" si="0"/>
        <v>193</v>
      </c>
      <c r="H12" s="18">
        <f>SUM(H8:H11)</f>
        <v>2035.53</v>
      </c>
      <c r="I12" s="19">
        <f t="shared" si="0"/>
        <v>161</v>
      </c>
      <c r="J12" s="18">
        <f t="shared" si="0"/>
        <v>1436.77</v>
      </c>
      <c r="K12" s="18">
        <f>K11+D12-J12</f>
        <v>1154.46</v>
      </c>
      <c r="L12" s="8"/>
      <c r="M12" s="8"/>
      <c r="N12" s="8">
        <f>D11+K10</f>
        <v>633.23</v>
      </c>
      <c r="O12" s="8"/>
      <c r="P12" s="9"/>
      <c r="Q12" s="9"/>
    </row>
    <row r="14" spans="1:17" ht="37.5" customHeight="1">
      <c r="A14" s="206" t="s">
        <v>828</v>
      </c>
      <c r="B14" s="206"/>
      <c r="C14" s="206"/>
      <c r="D14" s="206"/>
      <c r="E14" s="206"/>
      <c r="F14" s="206"/>
      <c r="G14" s="206"/>
      <c r="H14" s="206"/>
      <c r="I14" s="206"/>
      <c r="J14" s="206"/>
      <c r="K14" s="206"/>
    </row>
    <row r="15" spans="1:17" ht="15.75">
      <c r="A15" s="6">
        <v>1</v>
      </c>
      <c r="B15" s="206" t="s">
        <v>634</v>
      </c>
      <c r="C15" s="206"/>
      <c r="D15" s="206" t="s">
        <v>635</v>
      </c>
      <c r="E15" s="206"/>
      <c r="F15" s="206"/>
      <c r="G15" s="206"/>
      <c r="H15" s="206"/>
      <c r="I15" s="206"/>
      <c r="J15" s="206"/>
      <c r="K15" s="206"/>
    </row>
    <row r="16" spans="1:17" ht="15" customHeight="1">
      <c r="A16" s="6">
        <v>2</v>
      </c>
      <c r="B16" s="206" t="s">
        <v>629</v>
      </c>
      <c r="C16" s="206"/>
      <c r="D16" s="206" t="s">
        <v>636</v>
      </c>
      <c r="E16" s="206"/>
      <c r="F16" s="206"/>
      <c r="G16" s="206"/>
      <c r="H16" s="206"/>
      <c r="I16" s="206"/>
      <c r="J16" s="206"/>
      <c r="K16" s="206"/>
    </row>
    <row r="17" spans="1:26" ht="15" customHeight="1">
      <c r="A17" s="6">
        <v>3</v>
      </c>
      <c r="B17" s="206" t="s">
        <v>631</v>
      </c>
      <c r="C17" s="206"/>
      <c r="D17" s="206" t="s">
        <v>637</v>
      </c>
      <c r="E17" s="206"/>
      <c r="F17" s="206"/>
      <c r="G17" s="206"/>
      <c r="H17" s="206"/>
      <c r="I17" s="206"/>
      <c r="J17" s="206"/>
      <c r="K17" s="206"/>
    </row>
    <row r="18" spans="1:26" ht="15" customHeight="1">
      <c r="A18" s="209" t="s">
        <v>633</v>
      </c>
      <c r="B18" s="209"/>
      <c r="C18" s="209"/>
      <c r="D18" s="209"/>
      <c r="E18" s="209"/>
      <c r="F18" s="209"/>
      <c r="G18" s="209"/>
      <c r="H18" s="209"/>
      <c r="I18" s="205" t="s">
        <v>712</v>
      </c>
      <c r="J18" s="205"/>
      <c r="K18" s="205"/>
    </row>
    <row r="19" spans="1:26" ht="52.5">
      <c r="A19" s="15" t="s">
        <v>576</v>
      </c>
      <c r="B19" s="15" t="s">
        <v>626</v>
      </c>
      <c r="C19" s="15" t="s">
        <v>619</v>
      </c>
      <c r="D19" s="15" t="s">
        <v>620</v>
      </c>
      <c r="E19" s="15" t="s">
        <v>621</v>
      </c>
      <c r="F19" s="15" t="s">
        <v>622</v>
      </c>
      <c r="G19" s="15" t="s">
        <v>624</v>
      </c>
      <c r="H19" s="15" t="s">
        <v>622</v>
      </c>
      <c r="I19" s="15" t="s">
        <v>623</v>
      </c>
      <c r="J19" s="82" t="s">
        <v>860</v>
      </c>
      <c r="K19" s="82" t="s">
        <v>861</v>
      </c>
    </row>
    <row r="20" spans="1:26">
      <c r="A20" s="15" t="s">
        <v>0</v>
      </c>
      <c r="B20" s="18">
        <v>200</v>
      </c>
      <c r="C20" s="16">
        <v>200</v>
      </c>
      <c r="D20" s="16">
        <v>244</v>
      </c>
      <c r="E20" s="17">
        <v>26</v>
      </c>
      <c r="F20" s="16">
        <v>244</v>
      </c>
      <c r="G20" s="17">
        <v>26</v>
      </c>
      <c r="H20" s="16">
        <v>244</v>
      </c>
      <c r="I20" s="17">
        <v>26</v>
      </c>
      <c r="J20" s="17">
        <v>200.44</v>
      </c>
      <c r="K20" s="16">
        <v>0</v>
      </c>
    </row>
    <row r="21" spans="1:26">
      <c r="A21" s="15" t="s">
        <v>1</v>
      </c>
      <c r="B21" s="18">
        <v>500</v>
      </c>
      <c r="C21" s="16">
        <v>500</v>
      </c>
      <c r="D21" s="16">
        <v>509</v>
      </c>
      <c r="E21" s="17">
        <v>78</v>
      </c>
      <c r="F21" s="16">
        <v>499</v>
      </c>
      <c r="G21" s="17">
        <v>78</v>
      </c>
      <c r="H21" s="16">
        <v>499</v>
      </c>
      <c r="I21" s="17">
        <v>78</v>
      </c>
      <c r="J21" s="17">
        <v>499.88</v>
      </c>
      <c r="K21" s="16">
        <f t="shared" ref="K21:K28" si="1">D21-J21</f>
        <v>9.1200000000000045</v>
      </c>
    </row>
    <row r="22" spans="1:26" s="28" customFormat="1">
      <c r="A22" s="15" t="s">
        <v>2</v>
      </c>
      <c r="B22" s="18">
        <v>500</v>
      </c>
      <c r="C22" s="16">
        <v>500</v>
      </c>
      <c r="D22" s="16">
        <v>524</v>
      </c>
      <c r="E22" s="17">
        <v>33</v>
      </c>
      <c r="F22" s="16">
        <v>527</v>
      </c>
      <c r="G22" s="17">
        <v>33</v>
      </c>
      <c r="H22" s="16">
        <v>527</v>
      </c>
      <c r="I22" s="17">
        <v>33</v>
      </c>
      <c r="J22" s="17">
        <v>500.27</v>
      </c>
      <c r="K22" s="16">
        <f t="shared" si="1"/>
        <v>23.730000000000018</v>
      </c>
      <c r="L22" s="22"/>
      <c r="M22" s="22"/>
      <c r="N22" s="22"/>
      <c r="O22" s="22"/>
      <c r="P22" s="86"/>
      <c r="Q22" s="86"/>
      <c r="R22" s="80"/>
      <c r="S22" s="80"/>
      <c r="T22" s="80"/>
      <c r="U22" s="80"/>
      <c r="V22" s="80"/>
      <c r="W22" s="80"/>
      <c r="X22" s="80"/>
      <c r="Y22" s="80"/>
      <c r="Z22" s="80"/>
    </row>
    <row r="23" spans="1:26" s="28" customFormat="1">
      <c r="A23" s="15" t="s">
        <v>3</v>
      </c>
      <c r="B23" s="18">
        <v>500</v>
      </c>
      <c r="C23" s="16">
        <v>500</v>
      </c>
      <c r="D23" s="16">
        <v>536</v>
      </c>
      <c r="E23" s="17">
        <v>43</v>
      </c>
      <c r="F23" s="16">
        <v>506</v>
      </c>
      <c r="G23" s="17">
        <v>43</v>
      </c>
      <c r="H23" s="16">
        <v>506</v>
      </c>
      <c r="I23" s="17">
        <v>43</v>
      </c>
      <c r="J23" s="17">
        <v>506.95</v>
      </c>
      <c r="K23" s="16">
        <f t="shared" si="1"/>
        <v>29.050000000000011</v>
      </c>
      <c r="L23" s="22"/>
      <c r="M23" s="22"/>
      <c r="N23" s="22"/>
      <c r="O23" s="22"/>
      <c r="P23" s="86"/>
      <c r="Q23" s="86"/>
      <c r="R23" s="80"/>
      <c r="S23" s="80"/>
      <c r="T23" s="80"/>
      <c r="U23" s="80"/>
      <c r="V23" s="80"/>
      <c r="W23" s="80"/>
      <c r="X23" s="80"/>
      <c r="Y23" s="80"/>
      <c r="Z23" s="80"/>
    </row>
    <row r="24" spans="1:26" s="28" customFormat="1">
      <c r="A24" s="15" t="s">
        <v>4</v>
      </c>
      <c r="B24" s="18">
        <v>500</v>
      </c>
      <c r="C24" s="16">
        <v>500</v>
      </c>
      <c r="D24" s="16">
        <v>558</v>
      </c>
      <c r="E24" s="17">
        <v>58</v>
      </c>
      <c r="F24" s="16">
        <v>501</v>
      </c>
      <c r="G24" s="17">
        <v>58</v>
      </c>
      <c r="H24" s="16">
        <v>501</v>
      </c>
      <c r="I24" s="17">
        <v>58</v>
      </c>
      <c r="J24" s="17">
        <v>500.53</v>
      </c>
      <c r="K24" s="16">
        <f t="shared" si="1"/>
        <v>57.470000000000027</v>
      </c>
      <c r="L24" s="22"/>
      <c r="M24" s="22"/>
      <c r="N24" s="22"/>
      <c r="O24" s="22"/>
      <c r="P24" s="86"/>
      <c r="Q24" s="86"/>
      <c r="R24" s="80"/>
      <c r="S24" s="80"/>
      <c r="T24" s="80"/>
      <c r="U24" s="80"/>
      <c r="V24" s="80"/>
      <c r="W24" s="80"/>
      <c r="X24" s="80"/>
      <c r="Y24" s="80"/>
      <c r="Z24" s="80"/>
    </row>
    <row r="25" spans="1:26" s="28" customFormat="1">
      <c r="A25" s="15" t="s">
        <v>5</v>
      </c>
      <c r="B25" s="18">
        <v>500</v>
      </c>
      <c r="C25" s="16">
        <v>500</v>
      </c>
      <c r="D25" s="16">
        <v>566</v>
      </c>
      <c r="E25" s="17">
        <v>46</v>
      </c>
      <c r="F25" s="16">
        <v>505</v>
      </c>
      <c r="G25" s="17">
        <v>46</v>
      </c>
      <c r="H25" s="16">
        <v>505</v>
      </c>
      <c r="I25" s="17">
        <v>46</v>
      </c>
      <c r="J25" s="17">
        <v>504.67</v>
      </c>
      <c r="K25" s="16">
        <f t="shared" si="1"/>
        <v>61.329999999999984</v>
      </c>
      <c r="L25" s="22"/>
      <c r="M25" s="22"/>
      <c r="N25" s="22">
        <f>506.65-503.65</f>
        <v>3</v>
      </c>
      <c r="O25" s="22"/>
      <c r="P25" s="86"/>
      <c r="Q25" s="86"/>
      <c r="R25" s="80"/>
      <c r="S25" s="80"/>
      <c r="T25" s="80"/>
      <c r="U25" s="80"/>
      <c r="V25" s="80"/>
      <c r="W25" s="80"/>
      <c r="X25" s="80"/>
      <c r="Y25" s="80"/>
      <c r="Z25" s="80"/>
    </row>
    <row r="26" spans="1:26" s="28" customFormat="1">
      <c r="A26" s="15" t="s">
        <v>6</v>
      </c>
      <c r="B26" s="18">
        <v>500</v>
      </c>
      <c r="C26" s="16">
        <v>500</v>
      </c>
      <c r="D26" s="16">
        <v>613</v>
      </c>
      <c r="E26" s="17">
        <v>60</v>
      </c>
      <c r="F26" s="16">
        <v>505</v>
      </c>
      <c r="G26" s="17">
        <v>60</v>
      </c>
      <c r="H26" s="16">
        <v>505</v>
      </c>
      <c r="I26" s="17">
        <v>55</v>
      </c>
      <c r="J26" s="17">
        <v>428.95</v>
      </c>
      <c r="K26" s="16">
        <f t="shared" si="1"/>
        <v>184.05</v>
      </c>
      <c r="L26" s="22"/>
      <c r="M26" s="22"/>
      <c r="N26" s="22"/>
      <c r="O26" s="22"/>
      <c r="P26" s="86"/>
      <c r="Q26" s="86"/>
      <c r="R26" s="80"/>
      <c r="S26" s="80"/>
      <c r="T26" s="80"/>
      <c r="U26" s="80"/>
      <c r="V26" s="80"/>
      <c r="W26" s="80"/>
      <c r="X26" s="80"/>
      <c r="Y26" s="80"/>
      <c r="Z26" s="80"/>
    </row>
    <row r="27" spans="1:26" s="28" customFormat="1">
      <c r="A27" s="15" t="s">
        <v>554</v>
      </c>
      <c r="B27" s="18">
        <v>500</v>
      </c>
      <c r="C27" s="16">
        <v>500</v>
      </c>
      <c r="D27" s="16">
        <v>636</v>
      </c>
      <c r="E27" s="17">
        <v>38</v>
      </c>
      <c r="F27" s="16">
        <v>464</v>
      </c>
      <c r="G27" s="17">
        <v>38</v>
      </c>
      <c r="H27" s="16">
        <v>464</v>
      </c>
      <c r="I27" s="17">
        <v>20</v>
      </c>
      <c r="J27" s="17">
        <v>165.8</v>
      </c>
      <c r="K27" s="16">
        <f t="shared" si="1"/>
        <v>470.2</v>
      </c>
      <c r="L27" s="22"/>
      <c r="M27" s="22"/>
      <c r="N27" s="22"/>
      <c r="O27" s="22"/>
      <c r="P27" s="86"/>
      <c r="Q27" s="86"/>
      <c r="R27" s="80"/>
      <c r="S27" s="80"/>
      <c r="T27" s="80"/>
      <c r="U27" s="80"/>
      <c r="V27" s="80"/>
      <c r="W27" s="80"/>
      <c r="X27" s="80"/>
      <c r="Y27" s="80"/>
      <c r="Z27" s="80"/>
    </row>
    <row r="28" spans="1:26" s="28" customFormat="1">
      <c r="A28" s="81" t="s">
        <v>826</v>
      </c>
      <c r="B28" s="18">
        <v>500</v>
      </c>
      <c r="C28" s="16">
        <v>250</v>
      </c>
      <c r="D28" s="16">
        <v>438</v>
      </c>
      <c r="E28" s="17">
        <v>0</v>
      </c>
      <c r="F28" s="17">
        <v>0</v>
      </c>
      <c r="G28" s="17">
        <v>0</v>
      </c>
      <c r="H28" s="17">
        <v>0</v>
      </c>
      <c r="I28" s="17">
        <v>0</v>
      </c>
      <c r="J28" s="17">
        <v>0</v>
      </c>
      <c r="K28" s="16">
        <f t="shared" si="1"/>
        <v>438</v>
      </c>
      <c r="L28" s="22"/>
      <c r="M28" s="22"/>
      <c r="N28" s="22"/>
      <c r="O28" s="22"/>
      <c r="P28" s="86"/>
      <c r="Q28" s="86"/>
      <c r="R28" s="80"/>
      <c r="S28" s="80"/>
      <c r="T28" s="80"/>
      <c r="U28" s="80"/>
      <c r="V28" s="80"/>
      <c r="W28" s="80"/>
      <c r="X28" s="80"/>
      <c r="Y28" s="80"/>
      <c r="Z28" s="80"/>
    </row>
    <row r="29" spans="1:26" s="3" customFormat="1">
      <c r="A29" s="15" t="s">
        <v>660</v>
      </c>
      <c r="B29" s="18">
        <f t="shared" ref="B29:J29" si="2">SUM(B20:B28)</f>
        <v>4200</v>
      </c>
      <c r="C29" s="18">
        <f t="shared" si="2"/>
        <v>3950</v>
      </c>
      <c r="D29" s="18">
        <f t="shared" si="2"/>
        <v>4624</v>
      </c>
      <c r="E29" s="19">
        <f t="shared" si="2"/>
        <v>382</v>
      </c>
      <c r="F29" s="18">
        <f t="shared" si="2"/>
        <v>3751</v>
      </c>
      <c r="G29" s="20">
        <f t="shared" si="2"/>
        <v>382</v>
      </c>
      <c r="H29" s="18">
        <f>SUM(H20:H28)</f>
        <v>3751</v>
      </c>
      <c r="I29" s="19">
        <f t="shared" si="2"/>
        <v>359</v>
      </c>
      <c r="J29" s="18">
        <f t="shared" si="2"/>
        <v>3307.49</v>
      </c>
      <c r="K29" s="18">
        <v>438</v>
      </c>
      <c r="L29" s="87"/>
      <c r="M29" s="87"/>
      <c r="N29" s="87"/>
      <c r="O29" s="87"/>
      <c r="P29" s="88"/>
      <c r="Q29" s="88"/>
      <c r="R29" s="89"/>
      <c r="S29" s="89"/>
      <c r="T29" s="89"/>
      <c r="U29" s="89"/>
      <c r="V29" s="89"/>
      <c r="W29" s="89"/>
      <c r="X29" s="89"/>
      <c r="Y29" s="89"/>
      <c r="Z29" s="89"/>
    </row>
    <row r="30" spans="1:26">
      <c r="I30" s="207"/>
      <c r="J30" s="207"/>
      <c r="K30" s="207"/>
    </row>
    <row r="31" spans="1:26">
      <c r="A31" s="207"/>
      <c r="B31" s="207"/>
      <c r="C31" s="207"/>
      <c r="D31" s="207"/>
      <c r="E31" s="207"/>
      <c r="F31" s="207"/>
      <c r="G31" s="207"/>
      <c r="H31" s="207"/>
      <c r="I31" s="207"/>
      <c r="J31" s="207"/>
      <c r="K31" s="207"/>
    </row>
  </sheetData>
  <mergeCells count="21">
    <mergeCell ref="A31:K31"/>
    <mergeCell ref="B16:C16"/>
    <mergeCell ref="B17:C17"/>
    <mergeCell ref="A18:H18"/>
    <mergeCell ref="I18:K18"/>
    <mergeCell ref="I30:K30"/>
    <mergeCell ref="D17:K17"/>
    <mergeCell ref="B5:C5"/>
    <mergeCell ref="D16:K16"/>
    <mergeCell ref="A14:K14"/>
    <mergeCell ref="B15:C15"/>
    <mergeCell ref="I1:K1"/>
    <mergeCell ref="B3:C3"/>
    <mergeCell ref="B4:C4"/>
    <mergeCell ref="A6:H6"/>
    <mergeCell ref="I6:K6"/>
    <mergeCell ref="A2:K2"/>
    <mergeCell ref="D15:K15"/>
    <mergeCell ref="D4:K4"/>
    <mergeCell ref="D5:K5"/>
    <mergeCell ref="D3:K3"/>
  </mergeCells>
  <pageMargins left="0.16" right="0.24"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M65"/>
  <sheetViews>
    <sheetView topLeftCell="A55" workbookViewId="0">
      <selection activeCell="B65" sqref="B65"/>
    </sheetView>
  </sheetViews>
  <sheetFormatPr defaultRowHeight="15"/>
  <cols>
    <col min="1" max="2" width="9.140625" style="80"/>
    <col min="3" max="3" width="15.7109375" style="80" customWidth="1"/>
    <col min="4" max="4" width="9.140625" style="80"/>
    <col min="5" max="5" width="23.85546875" style="80" customWidth="1"/>
    <col min="6" max="12" width="9.140625" style="80"/>
    <col min="13" max="13" width="15.42578125" style="80" customWidth="1"/>
    <col min="14" max="16384" width="9.140625" style="80"/>
  </cols>
  <sheetData>
    <row r="1" spans="1:13" s="31" customFormat="1" ht="49.5" customHeight="1">
      <c r="A1" s="108" t="s">
        <v>639</v>
      </c>
      <c r="B1" s="108" t="s">
        <v>7</v>
      </c>
      <c r="C1" s="108" t="s">
        <v>576</v>
      </c>
      <c r="D1" s="108" t="s">
        <v>640</v>
      </c>
      <c r="E1" s="108" t="s">
        <v>641</v>
      </c>
      <c r="F1" s="108" t="s">
        <v>642</v>
      </c>
      <c r="G1" s="108" t="s">
        <v>643</v>
      </c>
      <c r="H1" s="108" t="s">
        <v>644</v>
      </c>
      <c r="I1" s="108" t="s">
        <v>645</v>
      </c>
      <c r="J1" s="108" t="s">
        <v>646</v>
      </c>
      <c r="K1" s="108" t="s">
        <v>647</v>
      </c>
      <c r="L1" s="108" t="s">
        <v>648</v>
      </c>
      <c r="M1" s="108" t="s">
        <v>649</v>
      </c>
    </row>
    <row r="2" spans="1:13" s="31" customFormat="1" ht="26.25" customHeight="1">
      <c r="A2" s="236" t="s">
        <v>825</v>
      </c>
      <c r="B2" s="236"/>
      <c r="C2" s="236"/>
      <c r="D2" s="236"/>
      <c r="E2" s="236"/>
      <c r="F2" s="236"/>
      <c r="G2" s="236"/>
      <c r="H2" s="236"/>
      <c r="I2" s="236"/>
      <c r="J2" s="236"/>
      <c r="K2" s="236"/>
      <c r="L2" s="236"/>
      <c r="M2" s="236"/>
    </row>
    <row r="3" spans="1:13" ht="21">
      <c r="A3" s="21">
        <v>1</v>
      </c>
      <c r="B3" s="103" t="s">
        <v>8</v>
      </c>
      <c r="C3" s="21" t="s">
        <v>4</v>
      </c>
      <c r="D3" s="18">
        <v>500</v>
      </c>
      <c r="E3" s="103" t="s">
        <v>342</v>
      </c>
      <c r="F3" s="21"/>
      <c r="G3" s="102" t="s">
        <v>4</v>
      </c>
      <c r="H3" s="107">
        <v>6</v>
      </c>
      <c r="I3" s="107">
        <v>6</v>
      </c>
      <c r="J3" s="18">
        <v>6</v>
      </c>
      <c r="K3" s="18">
        <f t="shared" ref="K3:K60" si="0">H3-J3</f>
        <v>0</v>
      </c>
      <c r="L3" s="107" t="s">
        <v>9</v>
      </c>
      <c r="M3" s="103" t="s">
        <v>744</v>
      </c>
    </row>
    <row r="4" spans="1:13" ht="33.75">
      <c r="A4" s="21">
        <v>2</v>
      </c>
      <c r="B4" s="109" t="s">
        <v>8</v>
      </c>
      <c r="C4" s="21" t="s">
        <v>4</v>
      </c>
      <c r="D4" s="108"/>
      <c r="E4" s="109" t="s">
        <v>343</v>
      </c>
      <c r="F4" s="108"/>
      <c r="G4" s="104" t="s">
        <v>4</v>
      </c>
      <c r="H4" s="105">
        <v>6</v>
      </c>
      <c r="I4" s="105">
        <v>6</v>
      </c>
      <c r="J4" s="106">
        <v>6</v>
      </c>
      <c r="K4" s="18">
        <f t="shared" si="0"/>
        <v>0</v>
      </c>
      <c r="L4" s="105" t="s">
        <v>9</v>
      </c>
      <c r="M4" s="109" t="s">
        <v>744</v>
      </c>
    </row>
    <row r="5" spans="1:13" ht="22.5">
      <c r="A5" s="21">
        <v>3</v>
      </c>
      <c r="B5" s="109" t="s">
        <v>8</v>
      </c>
      <c r="C5" s="21" t="s">
        <v>4</v>
      </c>
      <c r="D5" s="108"/>
      <c r="E5" s="109" t="s">
        <v>344</v>
      </c>
      <c r="F5" s="108"/>
      <c r="G5" s="104" t="s">
        <v>4</v>
      </c>
      <c r="H5" s="105">
        <v>5</v>
      </c>
      <c r="I5" s="105">
        <v>5</v>
      </c>
      <c r="J5" s="106">
        <v>5</v>
      </c>
      <c r="K5" s="18">
        <f t="shared" si="0"/>
        <v>0</v>
      </c>
      <c r="L5" s="105" t="s">
        <v>9</v>
      </c>
      <c r="M5" s="109" t="s">
        <v>744</v>
      </c>
    </row>
    <row r="6" spans="1:13" ht="45">
      <c r="A6" s="21">
        <v>4</v>
      </c>
      <c r="B6" s="109" t="s">
        <v>8</v>
      </c>
      <c r="C6" s="21" t="s">
        <v>4</v>
      </c>
      <c r="D6" s="108"/>
      <c r="E6" s="109" t="s">
        <v>345</v>
      </c>
      <c r="F6" s="108"/>
      <c r="G6" s="104" t="s">
        <v>4</v>
      </c>
      <c r="H6" s="105">
        <v>7</v>
      </c>
      <c r="I6" s="105">
        <v>7</v>
      </c>
      <c r="J6" s="106">
        <v>7</v>
      </c>
      <c r="K6" s="18">
        <f t="shared" si="0"/>
        <v>0</v>
      </c>
      <c r="L6" s="105" t="s">
        <v>9</v>
      </c>
      <c r="M6" s="109" t="s">
        <v>744</v>
      </c>
    </row>
    <row r="7" spans="1:13" ht="22.5">
      <c r="A7" s="21">
        <v>5</v>
      </c>
      <c r="B7" s="109" t="s">
        <v>8</v>
      </c>
      <c r="C7" s="21" t="s">
        <v>4</v>
      </c>
      <c r="D7" s="108"/>
      <c r="E7" s="109" t="s">
        <v>346</v>
      </c>
      <c r="F7" s="108"/>
      <c r="G7" s="104" t="s">
        <v>4</v>
      </c>
      <c r="H7" s="105">
        <v>3</v>
      </c>
      <c r="I7" s="105">
        <v>3</v>
      </c>
      <c r="J7" s="106">
        <v>3</v>
      </c>
      <c r="K7" s="18">
        <f t="shared" si="0"/>
        <v>0</v>
      </c>
      <c r="L7" s="105" t="s">
        <v>9</v>
      </c>
      <c r="M7" s="109" t="s">
        <v>744</v>
      </c>
    </row>
    <row r="8" spans="1:13" ht="33.75">
      <c r="A8" s="21">
        <v>6</v>
      </c>
      <c r="B8" s="109" t="s">
        <v>8</v>
      </c>
      <c r="C8" s="21" t="s">
        <v>4</v>
      </c>
      <c r="D8" s="108"/>
      <c r="E8" s="109" t="s">
        <v>347</v>
      </c>
      <c r="F8" s="108"/>
      <c r="G8" s="104" t="s">
        <v>4</v>
      </c>
      <c r="H8" s="105">
        <v>3.1</v>
      </c>
      <c r="I8" s="105">
        <v>3.1</v>
      </c>
      <c r="J8" s="106">
        <v>3.1</v>
      </c>
      <c r="K8" s="18">
        <f t="shared" si="0"/>
        <v>0</v>
      </c>
      <c r="L8" s="105" t="s">
        <v>9</v>
      </c>
      <c r="M8" s="109" t="s">
        <v>744</v>
      </c>
    </row>
    <row r="9" spans="1:13" ht="33.75">
      <c r="A9" s="21">
        <v>7</v>
      </c>
      <c r="B9" s="109" t="s">
        <v>8</v>
      </c>
      <c r="C9" s="21" t="s">
        <v>4</v>
      </c>
      <c r="D9" s="108"/>
      <c r="E9" s="109" t="s">
        <v>348</v>
      </c>
      <c r="F9" s="108"/>
      <c r="G9" s="104" t="s">
        <v>4</v>
      </c>
      <c r="H9" s="105">
        <v>3</v>
      </c>
      <c r="I9" s="105">
        <v>3</v>
      </c>
      <c r="J9" s="106">
        <v>3</v>
      </c>
      <c r="K9" s="18">
        <f t="shared" si="0"/>
        <v>0</v>
      </c>
      <c r="L9" s="105" t="s">
        <v>9</v>
      </c>
      <c r="M9" s="109" t="s">
        <v>787</v>
      </c>
    </row>
    <row r="10" spans="1:13" ht="22.5">
      <c r="A10" s="21">
        <v>8</v>
      </c>
      <c r="B10" s="109" t="s">
        <v>8</v>
      </c>
      <c r="C10" s="21" t="s">
        <v>4</v>
      </c>
      <c r="D10" s="108"/>
      <c r="E10" s="109" t="s">
        <v>349</v>
      </c>
      <c r="F10" s="108"/>
      <c r="G10" s="104" t="s">
        <v>4</v>
      </c>
      <c r="H10" s="105">
        <v>2</v>
      </c>
      <c r="I10" s="105">
        <v>2</v>
      </c>
      <c r="J10" s="106">
        <v>2</v>
      </c>
      <c r="K10" s="18">
        <f t="shared" si="0"/>
        <v>0</v>
      </c>
      <c r="L10" s="105" t="s">
        <v>9</v>
      </c>
      <c r="M10" s="109" t="s">
        <v>744</v>
      </c>
    </row>
    <row r="11" spans="1:13" ht="56.25">
      <c r="A11" s="21">
        <v>9</v>
      </c>
      <c r="B11" s="109" t="s">
        <v>8</v>
      </c>
      <c r="C11" s="21" t="s">
        <v>4</v>
      </c>
      <c r="D11" s="108"/>
      <c r="E11" s="109" t="s">
        <v>350</v>
      </c>
      <c r="F11" s="108"/>
      <c r="G11" s="104" t="s">
        <v>4</v>
      </c>
      <c r="H11" s="105">
        <v>2.5</v>
      </c>
      <c r="I11" s="105">
        <v>2.5</v>
      </c>
      <c r="J11" s="106">
        <v>2.5</v>
      </c>
      <c r="K11" s="18">
        <f t="shared" si="0"/>
        <v>0</v>
      </c>
      <c r="L11" s="105" t="s">
        <v>9</v>
      </c>
      <c r="M11" s="109" t="s">
        <v>744</v>
      </c>
    </row>
    <row r="12" spans="1:13" ht="56.25">
      <c r="A12" s="21">
        <v>10</v>
      </c>
      <c r="B12" s="109" t="s">
        <v>8</v>
      </c>
      <c r="C12" s="21" t="s">
        <v>4</v>
      </c>
      <c r="D12" s="108"/>
      <c r="E12" s="109" t="s">
        <v>351</v>
      </c>
      <c r="F12" s="108"/>
      <c r="G12" s="104" t="s">
        <v>4</v>
      </c>
      <c r="H12" s="105">
        <v>6</v>
      </c>
      <c r="I12" s="105">
        <v>6</v>
      </c>
      <c r="J12" s="106">
        <v>6</v>
      </c>
      <c r="K12" s="18">
        <f t="shared" si="0"/>
        <v>0</v>
      </c>
      <c r="L12" s="105" t="s">
        <v>9</v>
      </c>
      <c r="M12" s="109" t="s">
        <v>744</v>
      </c>
    </row>
    <row r="13" spans="1:13" ht="67.5">
      <c r="A13" s="21">
        <v>11</v>
      </c>
      <c r="B13" s="109" t="s">
        <v>8</v>
      </c>
      <c r="C13" s="21" t="s">
        <v>4</v>
      </c>
      <c r="D13" s="108"/>
      <c r="E13" s="109" t="s">
        <v>352</v>
      </c>
      <c r="F13" s="108"/>
      <c r="G13" s="104" t="s">
        <v>4</v>
      </c>
      <c r="H13" s="105">
        <v>4</v>
      </c>
      <c r="I13" s="105">
        <v>4</v>
      </c>
      <c r="J13" s="106">
        <v>4</v>
      </c>
      <c r="K13" s="18">
        <f t="shared" si="0"/>
        <v>0</v>
      </c>
      <c r="L13" s="105" t="s">
        <v>9</v>
      </c>
      <c r="M13" s="109" t="s">
        <v>744</v>
      </c>
    </row>
    <row r="14" spans="1:13" ht="22.5">
      <c r="A14" s="21">
        <v>12</v>
      </c>
      <c r="B14" s="109" t="s">
        <v>8</v>
      </c>
      <c r="C14" s="21" t="s">
        <v>4</v>
      </c>
      <c r="D14" s="108"/>
      <c r="E14" s="109" t="s">
        <v>353</v>
      </c>
      <c r="F14" s="108"/>
      <c r="G14" s="104" t="s">
        <v>4</v>
      </c>
      <c r="H14" s="105">
        <v>7</v>
      </c>
      <c r="I14" s="105">
        <v>7</v>
      </c>
      <c r="J14" s="106">
        <v>7</v>
      </c>
      <c r="K14" s="18">
        <f t="shared" si="0"/>
        <v>0</v>
      </c>
      <c r="L14" s="105" t="s">
        <v>9</v>
      </c>
      <c r="M14" s="109" t="s">
        <v>808</v>
      </c>
    </row>
    <row r="15" spans="1:13" ht="33.75">
      <c r="A15" s="21">
        <v>13</v>
      </c>
      <c r="B15" s="109" t="s">
        <v>8</v>
      </c>
      <c r="C15" s="21" t="s">
        <v>4</v>
      </c>
      <c r="D15" s="108"/>
      <c r="E15" s="109" t="s">
        <v>354</v>
      </c>
      <c r="F15" s="108"/>
      <c r="G15" s="104" t="s">
        <v>4</v>
      </c>
      <c r="H15" s="105">
        <v>1.5</v>
      </c>
      <c r="I15" s="105">
        <v>1.5</v>
      </c>
      <c r="J15" s="106">
        <v>1.5</v>
      </c>
      <c r="K15" s="18">
        <f t="shared" si="0"/>
        <v>0</v>
      </c>
      <c r="L15" s="105" t="s">
        <v>9</v>
      </c>
      <c r="M15" s="109" t="s">
        <v>808</v>
      </c>
    </row>
    <row r="16" spans="1:13" ht="33.75">
      <c r="A16" s="21">
        <v>14</v>
      </c>
      <c r="B16" s="109" t="s">
        <v>8</v>
      </c>
      <c r="C16" s="21" t="s">
        <v>4</v>
      </c>
      <c r="D16" s="108"/>
      <c r="E16" s="109" t="s">
        <v>355</v>
      </c>
      <c r="F16" s="108"/>
      <c r="G16" s="104" t="s">
        <v>4</v>
      </c>
      <c r="H16" s="105">
        <v>2</v>
      </c>
      <c r="I16" s="105">
        <v>2</v>
      </c>
      <c r="J16" s="106">
        <v>2</v>
      </c>
      <c r="K16" s="18">
        <f t="shared" si="0"/>
        <v>0</v>
      </c>
      <c r="L16" s="105" t="s">
        <v>9</v>
      </c>
      <c r="M16" s="109" t="s">
        <v>789</v>
      </c>
    </row>
    <row r="17" spans="1:13" ht="33.75">
      <c r="A17" s="21">
        <v>15</v>
      </c>
      <c r="B17" s="109" t="s">
        <v>398</v>
      </c>
      <c r="C17" s="21" t="s">
        <v>4</v>
      </c>
      <c r="D17" s="108"/>
      <c r="E17" s="109" t="s">
        <v>356</v>
      </c>
      <c r="F17" s="108"/>
      <c r="G17" s="104" t="s">
        <v>4</v>
      </c>
      <c r="H17" s="105">
        <v>25</v>
      </c>
      <c r="I17" s="105">
        <v>25</v>
      </c>
      <c r="J17" s="106">
        <v>25</v>
      </c>
      <c r="K17" s="18">
        <f t="shared" si="0"/>
        <v>0</v>
      </c>
      <c r="L17" s="105" t="s">
        <v>9</v>
      </c>
      <c r="M17" s="109" t="s">
        <v>553</v>
      </c>
    </row>
    <row r="18" spans="1:13" ht="22.5">
      <c r="A18" s="21">
        <v>16</v>
      </c>
      <c r="B18" s="109" t="s">
        <v>398</v>
      </c>
      <c r="C18" s="21" t="s">
        <v>4</v>
      </c>
      <c r="D18" s="108"/>
      <c r="E18" s="109" t="s">
        <v>357</v>
      </c>
      <c r="F18" s="108"/>
      <c r="G18" s="104" t="s">
        <v>4</v>
      </c>
      <c r="H18" s="105">
        <v>20</v>
      </c>
      <c r="I18" s="105">
        <v>20</v>
      </c>
      <c r="J18" s="106">
        <v>20</v>
      </c>
      <c r="K18" s="18">
        <f t="shared" si="0"/>
        <v>0</v>
      </c>
      <c r="L18" s="105" t="s">
        <v>9</v>
      </c>
      <c r="M18" s="109" t="s">
        <v>553</v>
      </c>
    </row>
    <row r="19" spans="1:13" ht="45">
      <c r="A19" s="21">
        <v>17</v>
      </c>
      <c r="B19" s="109" t="s">
        <v>399</v>
      </c>
      <c r="C19" s="21" t="s">
        <v>4</v>
      </c>
      <c r="D19" s="108"/>
      <c r="E19" s="109" t="s">
        <v>358</v>
      </c>
      <c r="F19" s="108"/>
      <c r="G19" s="104" t="s">
        <v>4</v>
      </c>
      <c r="H19" s="109">
        <v>14.73</v>
      </c>
      <c r="I19" s="109">
        <v>14.73</v>
      </c>
      <c r="J19" s="106">
        <v>14.73</v>
      </c>
      <c r="K19" s="18">
        <f t="shared" si="0"/>
        <v>0</v>
      </c>
      <c r="L19" s="105" t="s">
        <v>9</v>
      </c>
      <c r="M19" s="109" t="s">
        <v>513</v>
      </c>
    </row>
    <row r="20" spans="1:13" ht="22.5">
      <c r="A20" s="21">
        <v>18</v>
      </c>
      <c r="B20" s="109" t="s">
        <v>399</v>
      </c>
      <c r="C20" s="21" t="s">
        <v>4</v>
      </c>
      <c r="D20" s="108"/>
      <c r="E20" s="109" t="s">
        <v>359</v>
      </c>
      <c r="F20" s="108"/>
      <c r="G20" s="104" t="s">
        <v>4</v>
      </c>
      <c r="H20" s="105">
        <v>17</v>
      </c>
      <c r="I20" s="105">
        <v>17</v>
      </c>
      <c r="J20" s="106">
        <v>17</v>
      </c>
      <c r="K20" s="18">
        <f t="shared" si="0"/>
        <v>0</v>
      </c>
      <c r="L20" s="105" t="s">
        <v>9</v>
      </c>
      <c r="M20" s="109" t="s">
        <v>513</v>
      </c>
    </row>
    <row r="21" spans="1:13" ht="33.75">
      <c r="A21" s="21">
        <v>19</v>
      </c>
      <c r="B21" s="109" t="s">
        <v>399</v>
      </c>
      <c r="C21" s="21" t="s">
        <v>4</v>
      </c>
      <c r="D21" s="108"/>
      <c r="E21" s="109" t="s">
        <v>360</v>
      </c>
      <c r="F21" s="108"/>
      <c r="G21" s="104" t="s">
        <v>4</v>
      </c>
      <c r="H21" s="105">
        <v>20</v>
      </c>
      <c r="I21" s="105">
        <v>20</v>
      </c>
      <c r="J21" s="106">
        <v>20</v>
      </c>
      <c r="K21" s="18">
        <f t="shared" si="0"/>
        <v>0</v>
      </c>
      <c r="L21" s="105" t="s">
        <v>9</v>
      </c>
      <c r="M21" s="109" t="s">
        <v>513</v>
      </c>
    </row>
    <row r="22" spans="1:13" ht="33.75">
      <c r="A22" s="21">
        <v>20</v>
      </c>
      <c r="B22" s="109" t="s">
        <v>119</v>
      </c>
      <c r="C22" s="21" t="s">
        <v>4</v>
      </c>
      <c r="D22" s="108"/>
      <c r="E22" s="109" t="s">
        <v>361</v>
      </c>
      <c r="F22" s="108"/>
      <c r="G22" s="104" t="s">
        <v>4</v>
      </c>
      <c r="H22" s="105">
        <v>10</v>
      </c>
      <c r="I22" s="105">
        <v>10</v>
      </c>
      <c r="J22" s="106">
        <v>10</v>
      </c>
      <c r="K22" s="18">
        <f t="shared" si="0"/>
        <v>0</v>
      </c>
      <c r="L22" s="105" t="s">
        <v>9</v>
      </c>
      <c r="M22" s="109" t="s">
        <v>118</v>
      </c>
    </row>
    <row r="23" spans="1:13" ht="45">
      <c r="A23" s="21">
        <v>21</v>
      </c>
      <c r="B23" s="109" t="s">
        <v>119</v>
      </c>
      <c r="C23" s="21" t="s">
        <v>4</v>
      </c>
      <c r="D23" s="108"/>
      <c r="E23" s="109" t="s">
        <v>362</v>
      </c>
      <c r="F23" s="108"/>
      <c r="G23" s="104" t="s">
        <v>4</v>
      </c>
      <c r="H23" s="105">
        <v>10</v>
      </c>
      <c r="I23" s="105">
        <v>10</v>
      </c>
      <c r="J23" s="106">
        <v>10</v>
      </c>
      <c r="K23" s="18">
        <f t="shared" si="0"/>
        <v>0</v>
      </c>
      <c r="L23" s="105" t="s">
        <v>9</v>
      </c>
      <c r="M23" s="109" t="s">
        <v>118</v>
      </c>
    </row>
    <row r="24" spans="1:13" ht="180">
      <c r="A24" s="21">
        <v>22</v>
      </c>
      <c r="B24" s="109" t="s">
        <v>11</v>
      </c>
      <c r="C24" s="21" t="s">
        <v>4</v>
      </c>
      <c r="D24" s="108"/>
      <c r="E24" s="109" t="s">
        <v>363</v>
      </c>
      <c r="F24" s="108"/>
      <c r="G24" s="104" t="s">
        <v>4</v>
      </c>
      <c r="H24" s="105">
        <v>9</v>
      </c>
      <c r="I24" s="105">
        <v>9</v>
      </c>
      <c r="J24" s="106">
        <v>9</v>
      </c>
      <c r="K24" s="18">
        <f t="shared" si="0"/>
        <v>0</v>
      </c>
      <c r="L24" s="105" t="s">
        <v>9</v>
      </c>
      <c r="M24" s="109" t="s">
        <v>513</v>
      </c>
    </row>
    <row r="25" spans="1:13" ht="45">
      <c r="A25" s="21">
        <v>24</v>
      </c>
      <c r="B25" s="109" t="s">
        <v>8</v>
      </c>
      <c r="C25" s="21" t="s">
        <v>4</v>
      </c>
      <c r="D25" s="108"/>
      <c r="E25" s="109" t="s">
        <v>364</v>
      </c>
      <c r="F25" s="108"/>
      <c r="G25" s="104" t="s">
        <v>4</v>
      </c>
      <c r="H25" s="105">
        <v>20</v>
      </c>
      <c r="I25" s="105">
        <v>20</v>
      </c>
      <c r="J25" s="106">
        <v>20</v>
      </c>
      <c r="K25" s="18">
        <f t="shared" si="0"/>
        <v>0</v>
      </c>
      <c r="L25" s="105" t="s">
        <v>9</v>
      </c>
      <c r="M25" s="109" t="s">
        <v>734</v>
      </c>
    </row>
    <row r="26" spans="1:13" ht="45">
      <c r="A26" s="21">
        <v>24</v>
      </c>
      <c r="B26" s="109" t="s">
        <v>8</v>
      </c>
      <c r="C26" s="21" t="s">
        <v>4</v>
      </c>
      <c r="D26" s="108"/>
      <c r="E26" s="109" t="s">
        <v>364</v>
      </c>
      <c r="F26" s="108"/>
      <c r="G26" s="104" t="s">
        <v>4</v>
      </c>
      <c r="H26" s="105">
        <v>10</v>
      </c>
      <c r="I26" s="105">
        <v>10</v>
      </c>
      <c r="J26" s="106">
        <v>10</v>
      </c>
      <c r="K26" s="18">
        <f t="shared" si="0"/>
        <v>0</v>
      </c>
      <c r="L26" s="105" t="s">
        <v>9</v>
      </c>
      <c r="M26" s="109" t="s">
        <v>734</v>
      </c>
    </row>
    <row r="27" spans="1:13" ht="33.75">
      <c r="A27" s="21">
        <v>25</v>
      </c>
      <c r="B27" s="109" t="s">
        <v>8</v>
      </c>
      <c r="C27" s="21" t="s">
        <v>4</v>
      </c>
      <c r="D27" s="108"/>
      <c r="E27" s="109" t="s">
        <v>365</v>
      </c>
      <c r="F27" s="108"/>
      <c r="G27" s="104" t="s">
        <v>4</v>
      </c>
      <c r="H27" s="105">
        <v>15</v>
      </c>
      <c r="I27" s="105">
        <v>15</v>
      </c>
      <c r="J27" s="106">
        <v>15</v>
      </c>
      <c r="K27" s="18">
        <f t="shared" si="0"/>
        <v>0</v>
      </c>
      <c r="L27" s="105" t="s">
        <v>9</v>
      </c>
      <c r="M27" s="109" t="s">
        <v>788</v>
      </c>
    </row>
    <row r="28" spans="1:13" ht="33.75">
      <c r="A28" s="21">
        <v>26</v>
      </c>
      <c r="B28" s="109" t="s">
        <v>8</v>
      </c>
      <c r="C28" s="21" t="s">
        <v>4</v>
      </c>
      <c r="D28" s="108"/>
      <c r="E28" s="109" t="s">
        <v>366</v>
      </c>
      <c r="F28" s="108"/>
      <c r="G28" s="104" t="s">
        <v>4</v>
      </c>
      <c r="H28" s="105">
        <v>2.5</v>
      </c>
      <c r="I28" s="105">
        <v>2.5</v>
      </c>
      <c r="J28" s="106">
        <v>2.5</v>
      </c>
      <c r="K28" s="18">
        <f t="shared" si="0"/>
        <v>0</v>
      </c>
      <c r="L28" s="105" t="s">
        <v>9</v>
      </c>
      <c r="M28" s="109" t="s">
        <v>788</v>
      </c>
    </row>
    <row r="29" spans="1:13" ht="33.75">
      <c r="A29" s="21">
        <v>27</v>
      </c>
      <c r="B29" s="109" t="s">
        <v>8</v>
      </c>
      <c r="C29" s="21" t="s">
        <v>4</v>
      </c>
      <c r="D29" s="108"/>
      <c r="E29" s="109" t="s">
        <v>367</v>
      </c>
      <c r="F29" s="108"/>
      <c r="G29" s="104" t="s">
        <v>4</v>
      </c>
      <c r="H29" s="105">
        <v>2.5</v>
      </c>
      <c r="I29" s="105">
        <v>2.5</v>
      </c>
      <c r="J29" s="106">
        <v>2.5</v>
      </c>
      <c r="K29" s="18">
        <f t="shared" si="0"/>
        <v>0</v>
      </c>
      <c r="L29" s="105" t="s">
        <v>9</v>
      </c>
      <c r="M29" s="109" t="s">
        <v>788</v>
      </c>
    </row>
    <row r="30" spans="1:13" ht="22.5">
      <c r="A30" s="21">
        <v>28</v>
      </c>
      <c r="B30" s="109" t="s">
        <v>8</v>
      </c>
      <c r="C30" s="21" t="s">
        <v>4</v>
      </c>
      <c r="D30" s="108"/>
      <c r="E30" s="109" t="s">
        <v>368</v>
      </c>
      <c r="F30" s="108"/>
      <c r="G30" s="104" t="s">
        <v>4</v>
      </c>
      <c r="H30" s="105">
        <v>13</v>
      </c>
      <c r="I30" s="105">
        <v>13</v>
      </c>
      <c r="J30" s="106">
        <v>13</v>
      </c>
      <c r="K30" s="18">
        <f t="shared" si="0"/>
        <v>0</v>
      </c>
      <c r="L30" s="105" t="s">
        <v>9</v>
      </c>
      <c r="M30" s="109" t="s">
        <v>788</v>
      </c>
    </row>
    <row r="31" spans="1:13" ht="33.75">
      <c r="A31" s="21">
        <v>29</v>
      </c>
      <c r="B31" s="109" t="s">
        <v>8</v>
      </c>
      <c r="C31" s="21" t="s">
        <v>4</v>
      </c>
      <c r="D31" s="108"/>
      <c r="E31" s="109" t="s">
        <v>369</v>
      </c>
      <c r="F31" s="108"/>
      <c r="G31" s="104" t="s">
        <v>4</v>
      </c>
      <c r="H31" s="105">
        <v>10</v>
      </c>
      <c r="I31" s="105">
        <v>10</v>
      </c>
      <c r="J31" s="106">
        <v>10</v>
      </c>
      <c r="K31" s="18">
        <f t="shared" si="0"/>
        <v>0</v>
      </c>
      <c r="L31" s="105" t="s">
        <v>9</v>
      </c>
      <c r="M31" s="109" t="s">
        <v>788</v>
      </c>
    </row>
    <row r="32" spans="1:13" ht="22.5">
      <c r="A32" s="21">
        <v>30</v>
      </c>
      <c r="B32" s="109" t="s">
        <v>8</v>
      </c>
      <c r="C32" s="21" t="s">
        <v>4</v>
      </c>
      <c r="D32" s="108"/>
      <c r="E32" s="109" t="s">
        <v>370</v>
      </c>
      <c r="F32" s="108"/>
      <c r="G32" s="104" t="s">
        <v>4</v>
      </c>
      <c r="H32" s="105">
        <v>8.5</v>
      </c>
      <c r="I32" s="105">
        <v>8.5</v>
      </c>
      <c r="J32" s="106">
        <v>8.5</v>
      </c>
      <c r="K32" s="18">
        <f t="shared" si="0"/>
        <v>0</v>
      </c>
      <c r="L32" s="105" t="s">
        <v>9</v>
      </c>
      <c r="M32" s="109" t="s">
        <v>788</v>
      </c>
    </row>
    <row r="33" spans="1:13" ht="45">
      <c r="A33" s="21">
        <v>31</v>
      </c>
      <c r="B33" s="109" t="s">
        <v>8</v>
      </c>
      <c r="C33" s="21" t="s">
        <v>4</v>
      </c>
      <c r="D33" s="108"/>
      <c r="E33" s="109" t="s">
        <v>371</v>
      </c>
      <c r="F33" s="108"/>
      <c r="G33" s="104" t="s">
        <v>4</v>
      </c>
      <c r="H33" s="105">
        <v>12</v>
      </c>
      <c r="I33" s="105">
        <v>12</v>
      </c>
      <c r="J33" s="106">
        <v>12</v>
      </c>
      <c r="K33" s="18">
        <f t="shared" si="0"/>
        <v>0</v>
      </c>
      <c r="L33" s="105" t="s">
        <v>9</v>
      </c>
      <c r="M33" s="109" t="s">
        <v>788</v>
      </c>
    </row>
    <row r="34" spans="1:13" ht="22.5">
      <c r="A34" s="21">
        <v>32</v>
      </c>
      <c r="B34" s="109" t="s">
        <v>8</v>
      </c>
      <c r="C34" s="21" t="s">
        <v>4</v>
      </c>
      <c r="D34" s="108"/>
      <c r="E34" s="109" t="s">
        <v>372</v>
      </c>
      <c r="F34" s="108"/>
      <c r="G34" s="104" t="s">
        <v>4</v>
      </c>
      <c r="H34" s="105">
        <v>2</v>
      </c>
      <c r="I34" s="105">
        <v>2</v>
      </c>
      <c r="J34" s="106">
        <v>2</v>
      </c>
      <c r="K34" s="18">
        <f t="shared" si="0"/>
        <v>0</v>
      </c>
      <c r="L34" s="105" t="s">
        <v>9</v>
      </c>
      <c r="M34" s="109" t="s">
        <v>788</v>
      </c>
    </row>
    <row r="35" spans="1:13" ht="22.5">
      <c r="A35" s="21">
        <v>33</v>
      </c>
      <c r="B35" s="109" t="s">
        <v>8</v>
      </c>
      <c r="C35" s="21" t="s">
        <v>4</v>
      </c>
      <c r="D35" s="108"/>
      <c r="E35" s="109" t="s">
        <v>373</v>
      </c>
      <c r="F35" s="108"/>
      <c r="G35" s="104" t="s">
        <v>4</v>
      </c>
      <c r="H35" s="105">
        <v>15</v>
      </c>
      <c r="I35" s="105">
        <v>15</v>
      </c>
      <c r="J35" s="106">
        <v>15</v>
      </c>
      <c r="K35" s="18">
        <f t="shared" si="0"/>
        <v>0</v>
      </c>
      <c r="L35" s="105" t="s">
        <v>9</v>
      </c>
      <c r="M35" s="109" t="s">
        <v>788</v>
      </c>
    </row>
    <row r="36" spans="1:13" ht="33.75">
      <c r="A36" s="21">
        <v>34</v>
      </c>
      <c r="B36" s="109" t="s">
        <v>8</v>
      </c>
      <c r="C36" s="21" t="s">
        <v>4</v>
      </c>
      <c r="D36" s="108"/>
      <c r="E36" s="109" t="s">
        <v>374</v>
      </c>
      <c r="F36" s="108"/>
      <c r="G36" s="104" t="s">
        <v>4</v>
      </c>
      <c r="H36" s="105">
        <v>4</v>
      </c>
      <c r="I36" s="105">
        <v>4</v>
      </c>
      <c r="J36" s="106">
        <v>4</v>
      </c>
      <c r="K36" s="18">
        <f t="shared" si="0"/>
        <v>0</v>
      </c>
      <c r="L36" s="105" t="s">
        <v>9</v>
      </c>
      <c r="M36" s="109" t="s">
        <v>788</v>
      </c>
    </row>
    <row r="37" spans="1:13" ht="45">
      <c r="A37" s="21">
        <v>35</v>
      </c>
      <c r="B37" s="109" t="s">
        <v>8</v>
      </c>
      <c r="C37" s="21" t="s">
        <v>4</v>
      </c>
      <c r="D37" s="108"/>
      <c r="E37" s="109" t="s">
        <v>375</v>
      </c>
      <c r="F37" s="108"/>
      <c r="G37" s="104" t="s">
        <v>4</v>
      </c>
      <c r="H37" s="105">
        <v>25</v>
      </c>
      <c r="I37" s="105">
        <v>25</v>
      </c>
      <c r="J37" s="106">
        <v>25</v>
      </c>
      <c r="K37" s="18">
        <f t="shared" si="0"/>
        <v>0</v>
      </c>
      <c r="L37" s="105" t="s">
        <v>9</v>
      </c>
      <c r="M37" s="109" t="s">
        <v>788</v>
      </c>
    </row>
    <row r="38" spans="1:13" ht="45">
      <c r="A38" s="21">
        <v>36</v>
      </c>
      <c r="B38" s="109" t="s">
        <v>8</v>
      </c>
      <c r="C38" s="21" t="s">
        <v>4</v>
      </c>
      <c r="D38" s="108"/>
      <c r="E38" s="109" t="s">
        <v>376</v>
      </c>
      <c r="F38" s="108"/>
      <c r="G38" s="104" t="s">
        <v>4</v>
      </c>
      <c r="H38" s="105">
        <v>25</v>
      </c>
      <c r="I38" s="105">
        <v>25</v>
      </c>
      <c r="J38" s="106">
        <v>25</v>
      </c>
      <c r="K38" s="18">
        <f t="shared" si="0"/>
        <v>0</v>
      </c>
      <c r="L38" s="105" t="s">
        <v>9</v>
      </c>
      <c r="M38" s="109" t="s">
        <v>788</v>
      </c>
    </row>
    <row r="39" spans="1:13" ht="33.75">
      <c r="A39" s="21">
        <v>37</v>
      </c>
      <c r="B39" s="109" t="s">
        <v>8</v>
      </c>
      <c r="C39" s="21" t="s">
        <v>4</v>
      </c>
      <c r="D39" s="108"/>
      <c r="E39" s="109" t="s">
        <v>377</v>
      </c>
      <c r="F39" s="108"/>
      <c r="G39" s="104" t="s">
        <v>4</v>
      </c>
      <c r="H39" s="105">
        <v>25</v>
      </c>
      <c r="I39" s="105">
        <v>25</v>
      </c>
      <c r="J39" s="106">
        <v>25</v>
      </c>
      <c r="K39" s="18">
        <f t="shared" si="0"/>
        <v>0</v>
      </c>
      <c r="L39" s="105" t="s">
        <v>9</v>
      </c>
      <c r="M39" s="109" t="s">
        <v>788</v>
      </c>
    </row>
    <row r="40" spans="1:13" ht="45">
      <c r="A40" s="21">
        <v>38</v>
      </c>
      <c r="B40" s="109" t="s">
        <v>8</v>
      </c>
      <c r="C40" s="21" t="s">
        <v>4</v>
      </c>
      <c r="D40" s="108"/>
      <c r="E40" s="109" t="s">
        <v>378</v>
      </c>
      <c r="F40" s="108"/>
      <c r="G40" s="104" t="s">
        <v>4</v>
      </c>
      <c r="H40" s="105">
        <v>15</v>
      </c>
      <c r="I40" s="105">
        <v>15</v>
      </c>
      <c r="J40" s="106">
        <v>15</v>
      </c>
      <c r="K40" s="18">
        <f t="shared" si="0"/>
        <v>0</v>
      </c>
      <c r="L40" s="105" t="s">
        <v>9</v>
      </c>
      <c r="M40" s="109" t="s">
        <v>788</v>
      </c>
    </row>
    <row r="41" spans="1:13" ht="45">
      <c r="A41" s="21">
        <v>39</v>
      </c>
      <c r="B41" s="109" t="s">
        <v>8</v>
      </c>
      <c r="C41" s="21" t="s">
        <v>4</v>
      </c>
      <c r="D41" s="108"/>
      <c r="E41" s="109" t="s">
        <v>379</v>
      </c>
      <c r="F41" s="108"/>
      <c r="G41" s="104" t="s">
        <v>4</v>
      </c>
      <c r="H41" s="105">
        <v>10</v>
      </c>
      <c r="I41" s="105">
        <v>10</v>
      </c>
      <c r="J41" s="106">
        <v>10</v>
      </c>
      <c r="K41" s="18">
        <f t="shared" si="0"/>
        <v>0</v>
      </c>
      <c r="L41" s="105" t="s">
        <v>9</v>
      </c>
      <c r="M41" s="109" t="s">
        <v>788</v>
      </c>
    </row>
    <row r="42" spans="1:13" ht="45">
      <c r="A42" s="21">
        <v>40</v>
      </c>
      <c r="B42" s="109" t="s">
        <v>8</v>
      </c>
      <c r="C42" s="21" t="s">
        <v>4</v>
      </c>
      <c r="D42" s="108"/>
      <c r="E42" s="109" t="s">
        <v>380</v>
      </c>
      <c r="F42" s="108"/>
      <c r="G42" s="104" t="s">
        <v>4</v>
      </c>
      <c r="H42" s="105">
        <v>10</v>
      </c>
      <c r="I42" s="105">
        <v>10</v>
      </c>
      <c r="J42" s="106">
        <v>10</v>
      </c>
      <c r="K42" s="18">
        <f t="shared" si="0"/>
        <v>0</v>
      </c>
      <c r="L42" s="105" t="s">
        <v>9</v>
      </c>
      <c r="M42" s="109" t="s">
        <v>788</v>
      </c>
    </row>
    <row r="43" spans="1:13" ht="45">
      <c r="A43" s="21">
        <v>41</v>
      </c>
      <c r="B43" s="109" t="s">
        <v>8</v>
      </c>
      <c r="C43" s="21" t="s">
        <v>4</v>
      </c>
      <c r="D43" s="108"/>
      <c r="E43" s="109" t="s">
        <v>381</v>
      </c>
      <c r="F43" s="108"/>
      <c r="G43" s="104" t="s">
        <v>4</v>
      </c>
      <c r="H43" s="105">
        <v>12</v>
      </c>
      <c r="I43" s="105">
        <v>12</v>
      </c>
      <c r="J43" s="106">
        <v>12</v>
      </c>
      <c r="K43" s="18">
        <f t="shared" si="0"/>
        <v>0</v>
      </c>
      <c r="L43" s="105" t="s">
        <v>9</v>
      </c>
      <c r="M43" s="109" t="s">
        <v>788</v>
      </c>
    </row>
    <row r="44" spans="1:13" ht="56.25">
      <c r="A44" s="21">
        <v>42</v>
      </c>
      <c r="B44" s="109" t="s">
        <v>8</v>
      </c>
      <c r="C44" s="21" t="s">
        <v>4</v>
      </c>
      <c r="D44" s="108"/>
      <c r="E44" s="109" t="s">
        <v>382</v>
      </c>
      <c r="F44" s="108"/>
      <c r="G44" s="104" t="s">
        <v>4</v>
      </c>
      <c r="H44" s="105">
        <v>6</v>
      </c>
      <c r="I44" s="105">
        <v>6</v>
      </c>
      <c r="J44" s="106">
        <v>6</v>
      </c>
      <c r="K44" s="18">
        <f t="shared" si="0"/>
        <v>0</v>
      </c>
      <c r="L44" s="105" t="s">
        <v>9</v>
      </c>
      <c r="M44" s="109" t="s">
        <v>788</v>
      </c>
    </row>
    <row r="45" spans="1:13" ht="56.25">
      <c r="A45" s="21">
        <v>43</v>
      </c>
      <c r="B45" s="109" t="s">
        <v>8</v>
      </c>
      <c r="C45" s="21" t="s">
        <v>4</v>
      </c>
      <c r="D45" s="108"/>
      <c r="E45" s="109" t="s">
        <v>383</v>
      </c>
      <c r="F45" s="108"/>
      <c r="G45" s="104" t="s">
        <v>4</v>
      </c>
      <c r="H45" s="105">
        <v>10</v>
      </c>
      <c r="I45" s="105">
        <v>10</v>
      </c>
      <c r="J45" s="106">
        <v>10</v>
      </c>
      <c r="K45" s="18">
        <f t="shared" si="0"/>
        <v>0</v>
      </c>
      <c r="L45" s="105" t="s">
        <v>9</v>
      </c>
      <c r="M45" s="109" t="s">
        <v>788</v>
      </c>
    </row>
    <row r="46" spans="1:13" ht="45">
      <c r="A46" s="21">
        <v>44</v>
      </c>
      <c r="B46" s="109" t="s">
        <v>8</v>
      </c>
      <c r="C46" s="21" t="s">
        <v>4</v>
      </c>
      <c r="D46" s="108"/>
      <c r="E46" s="109" t="s">
        <v>384</v>
      </c>
      <c r="F46" s="108"/>
      <c r="G46" s="104" t="s">
        <v>4</v>
      </c>
      <c r="H46" s="105">
        <v>10</v>
      </c>
      <c r="I46" s="105">
        <v>10</v>
      </c>
      <c r="J46" s="106">
        <v>10</v>
      </c>
      <c r="K46" s="18">
        <f t="shared" si="0"/>
        <v>0</v>
      </c>
      <c r="L46" s="105" t="s">
        <v>9</v>
      </c>
      <c r="M46" s="109" t="s">
        <v>788</v>
      </c>
    </row>
    <row r="47" spans="1:13" ht="67.5">
      <c r="A47" s="21">
        <v>45</v>
      </c>
      <c r="B47" s="109" t="s">
        <v>8</v>
      </c>
      <c r="C47" s="21" t="s">
        <v>4</v>
      </c>
      <c r="D47" s="108"/>
      <c r="E47" s="109" t="s">
        <v>385</v>
      </c>
      <c r="F47" s="108"/>
      <c r="G47" s="104" t="s">
        <v>4</v>
      </c>
      <c r="H47" s="105">
        <v>8</v>
      </c>
      <c r="I47" s="105">
        <v>8</v>
      </c>
      <c r="J47" s="106">
        <v>8</v>
      </c>
      <c r="K47" s="18">
        <f t="shared" si="0"/>
        <v>0</v>
      </c>
      <c r="L47" s="105" t="s">
        <v>9</v>
      </c>
      <c r="M47" s="109" t="s">
        <v>788</v>
      </c>
    </row>
    <row r="48" spans="1:13" ht="67.5">
      <c r="A48" s="21">
        <v>46</v>
      </c>
      <c r="B48" s="109" t="s">
        <v>8</v>
      </c>
      <c r="C48" s="21" t="s">
        <v>4</v>
      </c>
      <c r="D48" s="108"/>
      <c r="E48" s="109" t="s">
        <v>386</v>
      </c>
      <c r="F48" s="108"/>
      <c r="G48" s="104" t="s">
        <v>4</v>
      </c>
      <c r="H48" s="105">
        <v>7</v>
      </c>
      <c r="I48" s="105">
        <v>7</v>
      </c>
      <c r="J48" s="106">
        <v>7</v>
      </c>
      <c r="K48" s="18">
        <f t="shared" si="0"/>
        <v>0</v>
      </c>
      <c r="L48" s="105" t="s">
        <v>9</v>
      </c>
      <c r="M48" s="109" t="s">
        <v>787</v>
      </c>
    </row>
    <row r="49" spans="1:13" ht="33.75">
      <c r="A49" s="21">
        <v>47</v>
      </c>
      <c r="B49" s="109" t="s">
        <v>8</v>
      </c>
      <c r="C49" s="21" t="s">
        <v>4</v>
      </c>
      <c r="D49" s="108"/>
      <c r="E49" s="109" t="s">
        <v>387</v>
      </c>
      <c r="F49" s="108"/>
      <c r="G49" s="104" t="s">
        <v>4</v>
      </c>
      <c r="H49" s="105">
        <v>5</v>
      </c>
      <c r="I49" s="105">
        <v>5</v>
      </c>
      <c r="J49" s="106">
        <v>5</v>
      </c>
      <c r="K49" s="18">
        <f t="shared" si="0"/>
        <v>0</v>
      </c>
      <c r="L49" s="105" t="s">
        <v>9</v>
      </c>
      <c r="M49" s="109" t="s">
        <v>787</v>
      </c>
    </row>
    <row r="50" spans="1:13" ht="33.75">
      <c r="A50" s="21">
        <v>48</v>
      </c>
      <c r="B50" s="109" t="s">
        <v>8</v>
      </c>
      <c r="C50" s="21" t="s">
        <v>4</v>
      </c>
      <c r="D50" s="108"/>
      <c r="E50" s="109" t="s">
        <v>809</v>
      </c>
      <c r="F50" s="108"/>
      <c r="G50" s="104" t="s">
        <v>4</v>
      </c>
      <c r="H50" s="105">
        <v>6</v>
      </c>
      <c r="I50" s="105">
        <v>6</v>
      </c>
      <c r="J50" s="106">
        <v>6</v>
      </c>
      <c r="K50" s="18">
        <f t="shared" si="0"/>
        <v>0</v>
      </c>
      <c r="L50" s="105" t="s">
        <v>9</v>
      </c>
      <c r="M50" s="109" t="s">
        <v>810</v>
      </c>
    </row>
    <row r="51" spans="1:13" ht="45">
      <c r="A51" s="21">
        <v>49</v>
      </c>
      <c r="B51" s="109" t="s">
        <v>8</v>
      </c>
      <c r="C51" s="21" t="s">
        <v>4</v>
      </c>
      <c r="D51" s="108"/>
      <c r="E51" s="109" t="s">
        <v>388</v>
      </c>
      <c r="F51" s="108"/>
      <c r="G51" s="104" t="s">
        <v>4</v>
      </c>
      <c r="H51" s="105">
        <v>7</v>
      </c>
      <c r="I51" s="105">
        <v>7</v>
      </c>
      <c r="J51" s="106">
        <v>7</v>
      </c>
      <c r="K51" s="18">
        <f t="shared" si="0"/>
        <v>0</v>
      </c>
      <c r="L51" s="105" t="s">
        <v>9</v>
      </c>
      <c r="M51" s="109" t="s">
        <v>787</v>
      </c>
    </row>
    <row r="52" spans="1:13" ht="45">
      <c r="A52" s="21">
        <v>50</v>
      </c>
      <c r="B52" s="109" t="s">
        <v>8</v>
      </c>
      <c r="C52" s="21" t="s">
        <v>4</v>
      </c>
      <c r="D52" s="108"/>
      <c r="E52" s="109" t="s">
        <v>389</v>
      </c>
      <c r="F52" s="108"/>
      <c r="G52" s="104" t="s">
        <v>4</v>
      </c>
      <c r="H52" s="105">
        <v>2</v>
      </c>
      <c r="I52" s="105">
        <v>2</v>
      </c>
      <c r="J52" s="106">
        <v>2</v>
      </c>
      <c r="K52" s="18">
        <f t="shared" si="0"/>
        <v>0</v>
      </c>
      <c r="L52" s="105" t="s">
        <v>9</v>
      </c>
      <c r="M52" s="109" t="s">
        <v>787</v>
      </c>
    </row>
    <row r="53" spans="1:13" ht="33.75">
      <c r="A53" s="21">
        <v>51</v>
      </c>
      <c r="B53" s="109" t="s">
        <v>8</v>
      </c>
      <c r="C53" s="21" t="s">
        <v>4</v>
      </c>
      <c r="D53" s="108"/>
      <c r="E53" s="109" t="s">
        <v>390</v>
      </c>
      <c r="F53" s="108"/>
      <c r="G53" s="104" t="s">
        <v>4</v>
      </c>
      <c r="H53" s="105">
        <v>1</v>
      </c>
      <c r="I53" s="105">
        <v>1</v>
      </c>
      <c r="J53" s="106">
        <v>1</v>
      </c>
      <c r="K53" s="18">
        <f t="shared" si="0"/>
        <v>0</v>
      </c>
      <c r="L53" s="105" t="s">
        <v>9</v>
      </c>
      <c r="M53" s="109" t="s">
        <v>787</v>
      </c>
    </row>
    <row r="54" spans="1:13" ht="56.25">
      <c r="A54" s="21">
        <v>52</v>
      </c>
      <c r="B54" s="109" t="s">
        <v>8</v>
      </c>
      <c r="C54" s="21" t="s">
        <v>4</v>
      </c>
      <c r="D54" s="108"/>
      <c r="E54" s="109" t="s">
        <v>391</v>
      </c>
      <c r="F54" s="108"/>
      <c r="G54" s="104" t="s">
        <v>4</v>
      </c>
      <c r="H54" s="105">
        <v>3</v>
      </c>
      <c r="I54" s="105">
        <v>3</v>
      </c>
      <c r="J54" s="106">
        <v>3</v>
      </c>
      <c r="K54" s="18">
        <f t="shared" si="0"/>
        <v>0</v>
      </c>
      <c r="L54" s="105" t="s">
        <v>9</v>
      </c>
      <c r="M54" s="109" t="s">
        <v>787</v>
      </c>
    </row>
    <row r="55" spans="1:13" ht="45">
      <c r="A55" s="21">
        <v>53</v>
      </c>
      <c r="B55" s="109" t="s">
        <v>8</v>
      </c>
      <c r="C55" s="21" t="s">
        <v>4</v>
      </c>
      <c r="D55" s="108"/>
      <c r="E55" s="109" t="s">
        <v>392</v>
      </c>
      <c r="F55" s="108"/>
      <c r="G55" s="104" t="s">
        <v>4</v>
      </c>
      <c r="H55" s="105">
        <v>2.5</v>
      </c>
      <c r="I55" s="105">
        <v>2.5</v>
      </c>
      <c r="J55" s="106">
        <v>2.5</v>
      </c>
      <c r="K55" s="18">
        <f t="shared" si="0"/>
        <v>0</v>
      </c>
      <c r="L55" s="105" t="s">
        <v>9</v>
      </c>
      <c r="M55" s="109" t="s">
        <v>787</v>
      </c>
    </row>
    <row r="56" spans="1:13" ht="45">
      <c r="A56" s="21">
        <v>54</v>
      </c>
      <c r="B56" s="109" t="s">
        <v>8</v>
      </c>
      <c r="C56" s="21" t="s">
        <v>4</v>
      </c>
      <c r="D56" s="108"/>
      <c r="E56" s="109" t="s">
        <v>393</v>
      </c>
      <c r="F56" s="108"/>
      <c r="G56" s="104" t="s">
        <v>4</v>
      </c>
      <c r="H56" s="105">
        <v>2</v>
      </c>
      <c r="I56" s="105">
        <v>2</v>
      </c>
      <c r="J56" s="106">
        <v>2</v>
      </c>
      <c r="K56" s="18">
        <f t="shared" si="0"/>
        <v>0</v>
      </c>
      <c r="L56" s="105" t="s">
        <v>9</v>
      </c>
      <c r="M56" s="109" t="s">
        <v>787</v>
      </c>
    </row>
    <row r="57" spans="1:13" ht="45">
      <c r="A57" s="21">
        <v>55</v>
      </c>
      <c r="B57" s="109" t="s">
        <v>8</v>
      </c>
      <c r="C57" s="21" t="s">
        <v>4</v>
      </c>
      <c r="D57" s="108"/>
      <c r="E57" s="109" t="s">
        <v>394</v>
      </c>
      <c r="F57" s="108"/>
      <c r="G57" s="104" t="s">
        <v>4</v>
      </c>
      <c r="H57" s="105">
        <v>3</v>
      </c>
      <c r="I57" s="105">
        <v>3</v>
      </c>
      <c r="J57" s="106">
        <v>3</v>
      </c>
      <c r="K57" s="18">
        <f t="shared" si="0"/>
        <v>0</v>
      </c>
      <c r="L57" s="105" t="s">
        <v>9</v>
      </c>
      <c r="M57" s="109" t="s">
        <v>787</v>
      </c>
    </row>
    <row r="58" spans="1:13" ht="67.5">
      <c r="A58" s="21">
        <v>56</v>
      </c>
      <c r="B58" s="109" t="s">
        <v>8</v>
      </c>
      <c r="C58" s="21" t="s">
        <v>4</v>
      </c>
      <c r="D58" s="108"/>
      <c r="E58" s="109" t="s">
        <v>395</v>
      </c>
      <c r="F58" s="108"/>
      <c r="G58" s="104" t="s">
        <v>4</v>
      </c>
      <c r="H58" s="105">
        <v>0.7</v>
      </c>
      <c r="I58" s="105">
        <v>0.7</v>
      </c>
      <c r="J58" s="106">
        <v>0.7</v>
      </c>
      <c r="K58" s="18">
        <f t="shared" si="0"/>
        <v>0</v>
      </c>
      <c r="L58" s="105" t="s">
        <v>9</v>
      </c>
      <c r="M58" s="109" t="s">
        <v>787</v>
      </c>
    </row>
    <row r="59" spans="1:13" ht="45">
      <c r="A59" s="21">
        <v>57</v>
      </c>
      <c r="B59" s="109" t="s">
        <v>8</v>
      </c>
      <c r="C59" s="21" t="s">
        <v>4</v>
      </c>
      <c r="D59" s="108"/>
      <c r="E59" s="109" t="s">
        <v>396</v>
      </c>
      <c r="F59" s="108"/>
      <c r="G59" s="104" t="s">
        <v>4</v>
      </c>
      <c r="H59" s="105">
        <v>4</v>
      </c>
      <c r="I59" s="105">
        <v>4</v>
      </c>
      <c r="J59" s="106">
        <v>4</v>
      </c>
      <c r="K59" s="18">
        <f t="shared" si="0"/>
        <v>0</v>
      </c>
      <c r="L59" s="105" t="s">
        <v>9</v>
      </c>
      <c r="M59" s="109" t="s">
        <v>787</v>
      </c>
    </row>
    <row r="60" spans="1:13" ht="67.5">
      <c r="A60" s="21">
        <v>58</v>
      </c>
      <c r="B60" s="109" t="s">
        <v>8</v>
      </c>
      <c r="C60" s="21" t="s">
        <v>4</v>
      </c>
      <c r="D60" s="108"/>
      <c r="E60" s="109" t="s">
        <v>397</v>
      </c>
      <c r="F60" s="108"/>
      <c r="G60" s="104" t="s">
        <v>4</v>
      </c>
      <c r="H60" s="105">
        <v>3</v>
      </c>
      <c r="I60" s="105">
        <v>3</v>
      </c>
      <c r="J60" s="106">
        <v>3</v>
      </c>
      <c r="K60" s="18">
        <f t="shared" si="0"/>
        <v>0</v>
      </c>
      <c r="L60" s="105" t="s">
        <v>9</v>
      </c>
      <c r="M60" s="109" t="s">
        <v>787</v>
      </c>
    </row>
    <row r="61" spans="1:13">
      <c r="A61" s="238" t="s">
        <v>660</v>
      </c>
      <c r="B61" s="238"/>
      <c r="C61" s="112"/>
      <c r="D61" s="112"/>
      <c r="E61" s="112"/>
      <c r="F61" s="112"/>
      <c r="G61" s="112"/>
      <c r="H61" s="113">
        <f>SUM(H3:H60)</f>
        <v>500.53</v>
      </c>
      <c r="I61" s="113">
        <f>SUM(I3:I60)</f>
        <v>500.53</v>
      </c>
      <c r="J61" s="113">
        <f>SUM(J3:J60)</f>
        <v>500.53</v>
      </c>
      <c r="K61" s="113">
        <f>SUM(K3:K60)</f>
        <v>0</v>
      </c>
      <c r="L61" s="112"/>
      <c r="M61" s="112"/>
    </row>
    <row r="65" spans="9:10">
      <c r="I65" s="80">
        <f>5+0.28+0.3</f>
        <v>5.58</v>
      </c>
      <c r="J65" s="80">
        <f>I65-5.01</f>
        <v>0.57000000000000028</v>
      </c>
    </row>
  </sheetData>
  <mergeCells count="2">
    <mergeCell ref="A2:M2"/>
    <mergeCell ref="A61:B61"/>
  </mergeCells>
  <pageMargins left="0.70866141732283472" right="0.70866141732283472" top="0.74803149606299213" bottom="0.74803149606299213" header="0.31496062992125984" footer="0.31496062992125984"/>
  <pageSetup paperSize="9" scale="85" orientation="landscape" horizontalDpi="0" verticalDpi="0" r:id="rId1"/>
</worksheet>
</file>

<file path=xl/worksheets/sheet11.xml><?xml version="1.0" encoding="utf-8"?>
<worksheet xmlns="http://schemas.openxmlformats.org/spreadsheetml/2006/main" xmlns:r="http://schemas.openxmlformats.org/officeDocument/2006/relationships">
  <dimension ref="A1:M63"/>
  <sheetViews>
    <sheetView topLeftCell="A52" workbookViewId="0">
      <selection sqref="A1:M58"/>
    </sheetView>
  </sheetViews>
  <sheetFormatPr defaultRowHeight="15"/>
  <cols>
    <col min="5" max="5" width="25.5703125" customWidth="1"/>
    <col min="13" max="13" width="20.42578125" customWidth="1"/>
  </cols>
  <sheetData>
    <row r="1" spans="1:13" s="31" customFormat="1" ht="49.5" customHeight="1">
      <c r="A1" s="108" t="s">
        <v>639</v>
      </c>
      <c r="B1" s="108" t="s">
        <v>7</v>
      </c>
      <c r="C1" s="108" t="s">
        <v>576</v>
      </c>
      <c r="D1" s="108" t="s">
        <v>640</v>
      </c>
      <c r="E1" s="108" t="s">
        <v>641</v>
      </c>
      <c r="F1" s="108" t="s">
        <v>642</v>
      </c>
      <c r="G1" s="108" t="s">
        <v>643</v>
      </c>
      <c r="H1" s="108" t="s">
        <v>644</v>
      </c>
      <c r="I1" s="108" t="s">
        <v>645</v>
      </c>
      <c r="J1" s="108" t="s">
        <v>646</v>
      </c>
      <c r="K1" s="108" t="s">
        <v>647</v>
      </c>
      <c r="L1" s="108" t="s">
        <v>648</v>
      </c>
      <c r="M1" s="108" t="s">
        <v>649</v>
      </c>
    </row>
    <row r="2" spans="1:13" s="31" customFormat="1" ht="26.25" customHeight="1">
      <c r="A2" s="239" t="s">
        <v>825</v>
      </c>
      <c r="B2" s="239"/>
      <c r="C2" s="239"/>
      <c r="D2" s="239"/>
      <c r="E2" s="239"/>
      <c r="F2" s="239"/>
      <c r="G2" s="239"/>
      <c r="H2" s="239"/>
      <c r="I2" s="239"/>
      <c r="J2" s="239"/>
      <c r="K2" s="239"/>
      <c r="L2" s="239"/>
      <c r="M2" s="239"/>
    </row>
    <row r="3" spans="1:13" ht="56.25">
      <c r="A3" s="108">
        <v>1</v>
      </c>
      <c r="B3" s="109" t="s">
        <v>8</v>
      </c>
      <c r="C3" s="108" t="s">
        <v>3</v>
      </c>
      <c r="D3" s="106">
        <v>500</v>
      </c>
      <c r="E3" s="109" t="s">
        <v>305</v>
      </c>
      <c r="F3" s="108" t="s">
        <v>650</v>
      </c>
      <c r="G3" s="104" t="s">
        <v>3</v>
      </c>
      <c r="H3" s="105">
        <v>15</v>
      </c>
      <c r="I3" s="105">
        <v>15</v>
      </c>
      <c r="J3" s="106">
        <v>15</v>
      </c>
      <c r="K3" s="18">
        <f t="shared" ref="K3:K58" si="0">H3-J3</f>
        <v>0</v>
      </c>
      <c r="L3" s="104" t="s">
        <v>9</v>
      </c>
      <c r="M3" s="109" t="s">
        <v>788</v>
      </c>
    </row>
    <row r="4" spans="1:13" ht="56.25">
      <c r="A4" s="108">
        <v>2</v>
      </c>
      <c r="B4" s="109" t="s">
        <v>8</v>
      </c>
      <c r="C4" s="108" t="s">
        <v>3</v>
      </c>
      <c r="D4" s="108"/>
      <c r="E4" s="109" t="s">
        <v>306</v>
      </c>
      <c r="F4" s="108" t="s">
        <v>650</v>
      </c>
      <c r="G4" s="104" t="s">
        <v>3</v>
      </c>
      <c r="H4" s="105">
        <v>25</v>
      </c>
      <c r="I4" s="105">
        <v>25</v>
      </c>
      <c r="J4" s="106">
        <v>25</v>
      </c>
      <c r="K4" s="18">
        <f t="shared" si="0"/>
        <v>0</v>
      </c>
      <c r="L4" s="104" t="s">
        <v>9</v>
      </c>
      <c r="M4" s="109" t="s">
        <v>788</v>
      </c>
    </row>
    <row r="5" spans="1:13" ht="67.5">
      <c r="A5" s="108">
        <v>3</v>
      </c>
      <c r="B5" s="109" t="s">
        <v>8</v>
      </c>
      <c r="C5" s="108" t="s">
        <v>3</v>
      </c>
      <c r="D5" s="108"/>
      <c r="E5" s="109" t="s">
        <v>307</v>
      </c>
      <c r="F5" s="108" t="s">
        <v>650</v>
      </c>
      <c r="G5" s="104" t="s">
        <v>3</v>
      </c>
      <c r="H5" s="105">
        <v>2.5</v>
      </c>
      <c r="I5" s="105">
        <v>2.5</v>
      </c>
      <c r="J5" s="106">
        <v>2.5</v>
      </c>
      <c r="K5" s="18">
        <f t="shared" si="0"/>
        <v>0</v>
      </c>
      <c r="L5" s="104" t="s">
        <v>9</v>
      </c>
      <c r="M5" s="109" t="s">
        <v>788</v>
      </c>
    </row>
    <row r="6" spans="1:13" ht="56.25">
      <c r="A6" s="108">
        <v>4</v>
      </c>
      <c r="B6" s="109" t="s">
        <v>8</v>
      </c>
      <c r="C6" s="108" t="s">
        <v>3</v>
      </c>
      <c r="D6" s="108"/>
      <c r="E6" s="109" t="s">
        <v>811</v>
      </c>
      <c r="F6" s="108" t="s">
        <v>650</v>
      </c>
      <c r="G6" s="104" t="s">
        <v>3</v>
      </c>
      <c r="H6" s="105">
        <v>15</v>
      </c>
      <c r="I6" s="105">
        <v>15</v>
      </c>
      <c r="J6" s="106">
        <v>15</v>
      </c>
      <c r="K6" s="18">
        <f t="shared" si="0"/>
        <v>0</v>
      </c>
      <c r="L6" s="104" t="s">
        <v>9</v>
      </c>
      <c r="M6" s="109" t="s">
        <v>788</v>
      </c>
    </row>
    <row r="7" spans="1:13" ht="45">
      <c r="A7" s="108">
        <v>5</v>
      </c>
      <c r="B7" s="109" t="s">
        <v>8</v>
      </c>
      <c r="C7" s="108" t="s">
        <v>3</v>
      </c>
      <c r="D7" s="108"/>
      <c r="E7" s="109" t="s">
        <v>308</v>
      </c>
      <c r="F7" s="108" t="s">
        <v>650</v>
      </c>
      <c r="G7" s="104" t="s">
        <v>3</v>
      </c>
      <c r="H7" s="105">
        <v>10</v>
      </c>
      <c r="I7" s="105">
        <v>10</v>
      </c>
      <c r="J7" s="106">
        <v>10</v>
      </c>
      <c r="K7" s="18">
        <f t="shared" si="0"/>
        <v>0</v>
      </c>
      <c r="L7" s="104" t="s">
        <v>9</v>
      </c>
      <c r="M7" s="109" t="s">
        <v>788</v>
      </c>
    </row>
    <row r="8" spans="1:13" ht="56.25">
      <c r="A8" s="108">
        <v>6</v>
      </c>
      <c r="B8" s="109" t="s">
        <v>8</v>
      </c>
      <c r="C8" s="108" t="s">
        <v>3</v>
      </c>
      <c r="D8" s="108"/>
      <c r="E8" s="109" t="s">
        <v>309</v>
      </c>
      <c r="F8" s="108" t="s">
        <v>650</v>
      </c>
      <c r="G8" s="104" t="s">
        <v>3</v>
      </c>
      <c r="H8" s="105">
        <v>15</v>
      </c>
      <c r="I8" s="105">
        <v>15</v>
      </c>
      <c r="J8" s="106">
        <v>15</v>
      </c>
      <c r="K8" s="18">
        <f t="shared" si="0"/>
        <v>0</v>
      </c>
      <c r="L8" s="104" t="s">
        <v>9</v>
      </c>
      <c r="M8" s="109" t="s">
        <v>788</v>
      </c>
    </row>
    <row r="9" spans="1:13" ht="33.75">
      <c r="A9" s="108">
        <v>7</v>
      </c>
      <c r="B9" s="109" t="s">
        <v>8</v>
      </c>
      <c r="C9" s="108" t="s">
        <v>3</v>
      </c>
      <c r="D9" s="108"/>
      <c r="E9" s="109" t="s">
        <v>310</v>
      </c>
      <c r="F9" s="108" t="s">
        <v>650</v>
      </c>
      <c r="G9" s="104" t="s">
        <v>3</v>
      </c>
      <c r="H9" s="105">
        <v>25</v>
      </c>
      <c r="I9" s="105">
        <v>25</v>
      </c>
      <c r="J9" s="106">
        <v>25</v>
      </c>
      <c r="K9" s="18">
        <f t="shared" si="0"/>
        <v>0</v>
      </c>
      <c r="L9" s="104" t="s">
        <v>9</v>
      </c>
      <c r="M9" s="109" t="s">
        <v>788</v>
      </c>
    </row>
    <row r="10" spans="1:13" ht="33.75">
      <c r="A10" s="108">
        <v>8</v>
      </c>
      <c r="B10" s="109" t="s">
        <v>8</v>
      </c>
      <c r="C10" s="108" t="s">
        <v>3</v>
      </c>
      <c r="D10" s="108"/>
      <c r="E10" s="109" t="s">
        <v>311</v>
      </c>
      <c r="F10" s="108" t="s">
        <v>650</v>
      </c>
      <c r="G10" s="104" t="s">
        <v>3</v>
      </c>
      <c r="H10" s="105">
        <v>7</v>
      </c>
      <c r="I10" s="105">
        <v>7</v>
      </c>
      <c r="J10" s="106">
        <v>7</v>
      </c>
      <c r="K10" s="18">
        <f t="shared" si="0"/>
        <v>0</v>
      </c>
      <c r="L10" s="104" t="s">
        <v>9</v>
      </c>
      <c r="M10" s="109" t="s">
        <v>744</v>
      </c>
    </row>
    <row r="11" spans="1:13" ht="22.5">
      <c r="A11" s="108">
        <v>9</v>
      </c>
      <c r="B11" s="109" t="s">
        <v>8</v>
      </c>
      <c r="C11" s="108" t="s">
        <v>3</v>
      </c>
      <c r="D11" s="108"/>
      <c r="E11" s="109" t="s">
        <v>312</v>
      </c>
      <c r="F11" s="108" t="s">
        <v>650</v>
      </c>
      <c r="G11" s="104" t="s">
        <v>3</v>
      </c>
      <c r="H11" s="105">
        <v>7</v>
      </c>
      <c r="I11" s="105">
        <v>7</v>
      </c>
      <c r="J11" s="106">
        <v>7</v>
      </c>
      <c r="K11" s="18">
        <f t="shared" si="0"/>
        <v>0</v>
      </c>
      <c r="L11" s="104" t="s">
        <v>9</v>
      </c>
      <c r="M11" s="109" t="s">
        <v>744</v>
      </c>
    </row>
    <row r="12" spans="1:13" ht="33.75">
      <c r="A12" s="108">
        <v>10</v>
      </c>
      <c r="B12" s="109" t="s">
        <v>8</v>
      </c>
      <c r="C12" s="108" t="s">
        <v>3</v>
      </c>
      <c r="D12" s="108"/>
      <c r="E12" s="109" t="s">
        <v>313</v>
      </c>
      <c r="F12" s="108" t="s">
        <v>652</v>
      </c>
      <c r="G12" s="104" t="s">
        <v>3</v>
      </c>
      <c r="H12" s="105">
        <v>5</v>
      </c>
      <c r="I12" s="105">
        <v>5</v>
      </c>
      <c r="J12" s="106">
        <v>5</v>
      </c>
      <c r="K12" s="18">
        <f t="shared" si="0"/>
        <v>0</v>
      </c>
      <c r="L12" s="104" t="s">
        <v>9</v>
      </c>
      <c r="M12" s="109" t="s">
        <v>744</v>
      </c>
    </row>
    <row r="13" spans="1:13" ht="22.5">
      <c r="A13" s="108">
        <v>11</v>
      </c>
      <c r="B13" s="109" t="s">
        <v>8</v>
      </c>
      <c r="C13" s="108" t="s">
        <v>3</v>
      </c>
      <c r="D13" s="108"/>
      <c r="E13" s="109" t="s">
        <v>314</v>
      </c>
      <c r="F13" s="108" t="s">
        <v>650</v>
      </c>
      <c r="G13" s="104" t="s">
        <v>3</v>
      </c>
      <c r="H13" s="105">
        <v>25</v>
      </c>
      <c r="I13" s="105">
        <v>25</v>
      </c>
      <c r="J13" s="106">
        <v>25</v>
      </c>
      <c r="K13" s="18">
        <f t="shared" si="0"/>
        <v>0</v>
      </c>
      <c r="L13" s="104" t="s">
        <v>9</v>
      </c>
      <c r="M13" s="109" t="s">
        <v>734</v>
      </c>
    </row>
    <row r="14" spans="1:13" ht="56.25">
      <c r="A14" s="108">
        <v>12</v>
      </c>
      <c r="B14" s="109" t="s">
        <v>8</v>
      </c>
      <c r="C14" s="108" t="s">
        <v>3</v>
      </c>
      <c r="D14" s="108"/>
      <c r="E14" s="109" t="s">
        <v>287</v>
      </c>
      <c r="F14" s="108" t="s">
        <v>650</v>
      </c>
      <c r="G14" s="104" t="s">
        <v>3</v>
      </c>
      <c r="H14" s="105">
        <v>5</v>
      </c>
      <c r="I14" s="105">
        <v>5</v>
      </c>
      <c r="J14" s="106">
        <v>5</v>
      </c>
      <c r="K14" s="18">
        <f t="shared" si="0"/>
        <v>0</v>
      </c>
      <c r="L14" s="104" t="s">
        <v>9</v>
      </c>
      <c r="M14" s="109" t="s">
        <v>787</v>
      </c>
    </row>
    <row r="15" spans="1:13" ht="45">
      <c r="A15" s="108">
        <v>13</v>
      </c>
      <c r="B15" s="109" t="s">
        <v>8</v>
      </c>
      <c r="C15" s="108" t="s">
        <v>3</v>
      </c>
      <c r="D15" s="108"/>
      <c r="E15" s="109" t="s">
        <v>288</v>
      </c>
      <c r="F15" s="108" t="s">
        <v>650</v>
      </c>
      <c r="G15" s="104" t="s">
        <v>3</v>
      </c>
      <c r="H15" s="105">
        <v>7</v>
      </c>
      <c r="I15" s="105">
        <v>7</v>
      </c>
      <c r="J15" s="106">
        <v>7</v>
      </c>
      <c r="K15" s="18">
        <f t="shared" si="0"/>
        <v>0</v>
      </c>
      <c r="L15" s="104" t="s">
        <v>9</v>
      </c>
      <c r="M15" s="109" t="s">
        <v>787</v>
      </c>
    </row>
    <row r="16" spans="1:13" ht="56.25">
      <c r="A16" s="108">
        <v>14</v>
      </c>
      <c r="B16" s="109" t="s">
        <v>8</v>
      </c>
      <c r="C16" s="108" t="s">
        <v>3</v>
      </c>
      <c r="D16" s="108"/>
      <c r="E16" s="109" t="s">
        <v>289</v>
      </c>
      <c r="F16" s="108" t="s">
        <v>650</v>
      </c>
      <c r="G16" s="104" t="s">
        <v>3</v>
      </c>
      <c r="H16" s="105">
        <v>6</v>
      </c>
      <c r="I16" s="105">
        <v>6</v>
      </c>
      <c r="J16" s="106">
        <v>6</v>
      </c>
      <c r="K16" s="18">
        <f t="shared" si="0"/>
        <v>0</v>
      </c>
      <c r="L16" s="104" t="s">
        <v>9</v>
      </c>
      <c r="M16" s="109" t="s">
        <v>787</v>
      </c>
    </row>
    <row r="17" spans="1:13" ht="45">
      <c r="A17" s="108">
        <v>15</v>
      </c>
      <c r="B17" s="109" t="s">
        <v>8</v>
      </c>
      <c r="C17" s="108" t="s">
        <v>3</v>
      </c>
      <c r="D17" s="108"/>
      <c r="E17" s="109" t="s">
        <v>315</v>
      </c>
      <c r="F17" s="108" t="s">
        <v>650</v>
      </c>
      <c r="G17" s="104" t="s">
        <v>3</v>
      </c>
      <c r="H17" s="105">
        <v>2.75</v>
      </c>
      <c r="I17" s="105">
        <v>2.75</v>
      </c>
      <c r="J17" s="106">
        <v>2.75</v>
      </c>
      <c r="K17" s="18">
        <f t="shared" si="0"/>
        <v>0</v>
      </c>
      <c r="L17" s="104" t="s">
        <v>9</v>
      </c>
      <c r="M17" s="109" t="s">
        <v>789</v>
      </c>
    </row>
    <row r="18" spans="1:13" ht="33.75">
      <c r="A18" s="108">
        <v>16</v>
      </c>
      <c r="B18" s="109" t="s">
        <v>8</v>
      </c>
      <c r="C18" s="108" t="s">
        <v>3</v>
      </c>
      <c r="D18" s="108"/>
      <c r="E18" s="109" t="s">
        <v>316</v>
      </c>
      <c r="F18" s="108" t="s">
        <v>650</v>
      </c>
      <c r="G18" s="104" t="s">
        <v>3</v>
      </c>
      <c r="H18" s="105">
        <v>1</v>
      </c>
      <c r="I18" s="105">
        <v>1</v>
      </c>
      <c r="J18" s="106">
        <v>1</v>
      </c>
      <c r="K18" s="18">
        <f t="shared" si="0"/>
        <v>0</v>
      </c>
      <c r="L18" s="104" t="s">
        <v>9</v>
      </c>
      <c r="M18" s="109" t="s">
        <v>789</v>
      </c>
    </row>
    <row r="19" spans="1:13" ht="45">
      <c r="A19" s="108">
        <v>17</v>
      </c>
      <c r="B19" s="109" t="s">
        <v>119</v>
      </c>
      <c r="C19" s="108" t="s">
        <v>3</v>
      </c>
      <c r="D19" s="108"/>
      <c r="E19" s="110" t="s">
        <v>317</v>
      </c>
      <c r="F19" s="108" t="s">
        <v>652</v>
      </c>
      <c r="G19" s="104" t="s">
        <v>3</v>
      </c>
      <c r="H19" s="105">
        <v>10</v>
      </c>
      <c r="I19" s="105">
        <v>10</v>
      </c>
      <c r="J19" s="106">
        <v>10</v>
      </c>
      <c r="K19" s="18">
        <f t="shared" si="0"/>
        <v>0</v>
      </c>
      <c r="L19" s="104" t="s">
        <v>9</v>
      </c>
      <c r="M19" s="109" t="s">
        <v>118</v>
      </c>
    </row>
    <row r="20" spans="1:13" ht="45">
      <c r="A20" s="108">
        <v>18</v>
      </c>
      <c r="B20" s="109" t="s">
        <v>10</v>
      </c>
      <c r="C20" s="108" t="s">
        <v>3</v>
      </c>
      <c r="D20" s="108"/>
      <c r="E20" s="109" t="s">
        <v>318</v>
      </c>
      <c r="F20" s="108" t="s">
        <v>650</v>
      </c>
      <c r="G20" s="104" t="s">
        <v>3</v>
      </c>
      <c r="H20" s="105">
        <v>6</v>
      </c>
      <c r="I20" s="105">
        <v>6</v>
      </c>
      <c r="J20" s="106">
        <v>6</v>
      </c>
      <c r="K20" s="18">
        <f t="shared" si="0"/>
        <v>0</v>
      </c>
      <c r="L20" s="104" t="s">
        <v>9</v>
      </c>
      <c r="M20" s="109" t="s">
        <v>512</v>
      </c>
    </row>
    <row r="21" spans="1:13" ht="45">
      <c r="A21" s="108">
        <v>19</v>
      </c>
      <c r="B21" s="109" t="s">
        <v>10</v>
      </c>
      <c r="C21" s="108" t="s">
        <v>3</v>
      </c>
      <c r="D21" s="108"/>
      <c r="E21" s="109" t="s">
        <v>319</v>
      </c>
      <c r="F21" s="108" t="s">
        <v>652</v>
      </c>
      <c r="G21" s="104" t="s">
        <v>3</v>
      </c>
      <c r="H21" s="105">
        <v>10</v>
      </c>
      <c r="I21" s="105">
        <v>10</v>
      </c>
      <c r="J21" s="106">
        <v>10</v>
      </c>
      <c r="K21" s="18">
        <f t="shared" si="0"/>
        <v>0</v>
      </c>
      <c r="L21" s="104" t="s">
        <v>9</v>
      </c>
      <c r="M21" s="109" t="s">
        <v>512</v>
      </c>
    </row>
    <row r="22" spans="1:13" ht="33.75">
      <c r="A22" s="108">
        <v>20</v>
      </c>
      <c r="B22" s="109" t="s">
        <v>226</v>
      </c>
      <c r="C22" s="108" t="s">
        <v>3</v>
      </c>
      <c r="D22" s="108"/>
      <c r="E22" s="109" t="s">
        <v>320</v>
      </c>
      <c r="F22" s="108" t="s">
        <v>652</v>
      </c>
      <c r="G22" s="104" t="s">
        <v>3</v>
      </c>
      <c r="H22" s="105">
        <v>10</v>
      </c>
      <c r="I22" s="105">
        <v>10</v>
      </c>
      <c r="J22" s="106">
        <v>10</v>
      </c>
      <c r="K22" s="18">
        <f t="shared" si="0"/>
        <v>0</v>
      </c>
      <c r="L22" s="104" t="s">
        <v>9</v>
      </c>
      <c r="M22" s="109" t="s">
        <v>733</v>
      </c>
    </row>
    <row r="23" spans="1:13" ht="33.75">
      <c r="A23" s="108">
        <v>21</v>
      </c>
      <c r="B23" s="109" t="s">
        <v>227</v>
      </c>
      <c r="C23" s="108" t="s">
        <v>3</v>
      </c>
      <c r="D23" s="108"/>
      <c r="E23" s="109" t="s">
        <v>321</v>
      </c>
      <c r="F23" s="108" t="s">
        <v>651</v>
      </c>
      <c r="G23" s="104" t="s">
        <v>3</v>
      </c>
      <c r="H23" s="105">
        <v>16.2</v>
      </c>
      <c r="I23" s="105">
        <v>16.2</v>
      </c>
      <c r="J23" s="106">
        <v>16.2</v>
      </c>
      <c r="K23" s="18">
        <f t="shared" si="0"/>
        <v>0</v>
      </c>
      <c r="L23" s="104" t="s">
        <v>9</v>
      </c>
      <c r="M23" s="109" t="s">
        <v>550</v>
      </c>
    </row>
    <row r="24" spans="1:13" ht="45">
      <c r="A24" s="108">
        <v>22</v>
      </c>
      <c r="B24" s="109" t="s">
        <v>8</v>
      </c>
      <c r="C24" s="108" t="s">
        <v>3</v>
      </c>
      <c r="D24" s="108"/>
      <c r="E24" s="109" t="s">
        <v>290</v>
      </c>
      <c r="F24" s="108" t="s">
        <v>650</v>
      </c>
      <c r="G24" s="104" t="s">
        <v>3</v>
      </c>
      <c r="H24" s="105">
        <v>10</v>
      </c>
      <c r="I24" s="105">
        <v>10</v>
      </c>
      <c r="J24" s="106">
        <v>10</v>
      </c>
      <c r="K24" s="18">
        <f t="shared" si="0"/>
        <v>0</v>
      </c>
      <c r="L24" s="104" t="s">
        <v>9</v>
      </c>
      <c r="M24" s="109" t="s">
        <v>787</v>
      </c>
    </row>
    <row r="25" spans="1:13" ht="33.75">
      <c r="A25" s="108">
        <v>23</v>
      </c>
      <c r="B25" s="109" t="s">
        <v>8</v>
      </c>
      <c r="C25" s="108" t="s">
        <v>3</v>
      </c>
      <c r="D25" s="108"/>
      <c r="E25" s="109" t="s">
        <v>291</v>
      </c>
      <c r="F25" s="108" t="s">
        <v>650</v>
      </c>
      <c r="G25" s="104" t="s">
        <v>3</v>
      </c>
      <c r="H25" s="105">
        <v>3</v>
      </c>
      <c r="I25" s="105">
        <v>3</v>
      </c>
      <c r="J25" s="106">
        <v>3</v>
      </c>
      <c r="K25" s="18">
        <f t="shared" si="0"/>
        <v>0</v>
      </c>
      <c r="L25" s="104" t="s">
        <v>9</v>
      </c>
      <c r="M25" s="109" t="s">
        <v>787</v>
      </c>
    </row>
    <row r="26" spans="1:13" ht="33.75">
      <c r="A26" s="108">
        <v>24</v>
      </c>
      <c r="B26" s="109" t="s">
        <v>8</v>
      </c>
      <c r="C26" s="108" t="s">
        <v>3</v>
      </c>
      <c r="D26" s="108"/>
      <c r="E26" s="109" t="s">
        <v>292</v>
      </c>
      <c r="F26" s="108" t="s">
        <v>650</v>
      </c>
      <c r="G26" s="104" t="s">
        <v>3</v>
      </c>
      <c r="H26" s="105">
        <v>2</v>
      </c>
      <c r="I26" s="105">
        <v>2</v>
      </c>
      <c r="J26" s="106">
        <v>2</v>
      </c>
      <c r="K26" s="18">
        <f t="shared" si="0"/>
        <v>0</v>
      </c>
      <c r="L26" s="104" t="s">
        <v>9</v>
      </c>
      <c r="M26" s="109" t="s">
        <v>787</v>
      </c>
    </row>
    <row r="27" spans="1:13" ht="33.75">
      <c r="A27" s="108">
        <v>25</v>
      </c>
      <c r="B27" s="109" t="s">
        <v>8</v>
      </c>
      <c r="C27" s="108" t="s">
        <v>3</v>
      </c>
      <c r="D27" s="108"/>
      <c r="E27" s="109" t="s">
        <v>293</v>
      </c>
      <c r="F27" s="108" t="s">
        <v>652</v>
      </c>
      <c r="G27" s="104" t="s">
        <v>3</v>
      </c>
      <c r="H27" s="105">
        <v>7</v>
      </c>
      <c r="I27" s="105">
        <v>7</v>
      </c>
      <c r="J27" s="106">
        <v>7</v>
      </c>
      <c r="K27" s="18">
        <f t="shared" si="0"/>
        <v>0</v>
      </c>
      <c r="L27" s="104" t="s">
        <v>9</v>
      </c>
      <c r="M27" s="109" t="s">
        <v>787</v>
      </c>
    </row>
    <row r="28" spans="1:13" ht="33.75">
      <c r="A28" s="108">
        <v>26</v>
      </c>
      <c r="B28" s="109" t="s">
        <v>8</v>
      </c>
      <c r="C28" s="108" t="s">
        <v>3</v>
      </c>
      <c r="D28" s="108"/>
      <c r="E28" s="109" t="s">
        <v>294</v>
      </c>
      <c r="F28" s="108" t="s">
        <v>650</v>
      </c>
      <c r="G28" s="104" t="s">
        <v>3</v>
      </c>
      <c r="H28" s="109">
        <v>1.08</v>
      </c>
      <c r="I28" s="109">
        <v>1.08</v>
      </c>
      <c r="J28" s="106">
        <v>1.08</v>
      </c>
      <c r="K28" s="18">
        <f t="shared" si="0"/>
        <v>0</v>
      </c>
      <c r="L28" s="104" t="s">
        <v>9</v>
      </c>
      <c r="M28" s="109" t="s">
        <v>787</v>
      </c>
    </row>
    <row r="29" spans="1:13" ht="33.75">
      <c r="A29" s="108">
        <v>27</v>
      </c>
      <c r="B29" s="109" t="s">
        <v>8</v>
      </c>
      <c r="C29" s="108" t="s">
        <v>3</v>
      </c>
      <c r="D29" s="108"/>
      <c r="E29" s="109" t="s">
        <v>295</v>
      </c>
      <c r="F29" s="108" t="s">
        <v>650</v>
      </c>
      <c r="G29" s="104" t="s">
        <v>3</v>
      </c>
      <c r="H29" s="105">
        <v>1.4</v>
      </c>
      <c r="I29" s="105">
        <v>1.4</v>
      </c>
      <c r="J29" s="106">
        <v>1.4</v>
      </c>
      <c r="K29" s="18">
        <f t="shared" si="0"/>
        <v>0</v>
      </c>
      <c r="L29" s="104" t="s">
        <v>9</v>
      </c>
      <c r="M29" s="109" t="s">
        <v>787</v>
      </c>
    </row>
    <row r="30" spans="1:13" ht="56.25">
      <c r="A30" s="108">
        <v>28</v>
      </c>
      <c r="B30" s="109" t="s">
        <v>8</v>
      </c>
      <c r="C30" s="108" t="s">
        <v>3</v>
      </c>
      <c r="D30" s="108"/>
      <c r="E30" s="109" t="s">
        <v>296</v>
      </c>
      <c r="F30" s="108" t="s">
        <v>650</v>
      </c>
      <c r="G30" s="104" t="s">
        <v>3</v>
      </c>
      <c r="H30" s="105">
        <v>5</v>
      </c>
      <c r="I30" s="105">
        <v>5</v>
      </c>
      <c r="J30" s="106">
        <v>5</v>
      </c>
      <c r="K30" s="18">
        <f t="shared" si="0"/>
        <v>0</v>
      </c>
      <c r="L30" s="104" t="s">
        <v>9</v>
      </c>
      <c r="M30" s="109" t="s">
        <v>787</v>
      </c>
    </row>
    <row r="31" spans="1:13" ht="33.75">
      <c r="A31" s="108">
        <v>29</v>
      </c>
      <c r="B31" s="109" t="s">
        <v>8</v>
      </c>
      <c r="C31" s="108" t="s">
        <v>3</v>
      </c>
      <c r="D31" s="108"/>
      <c r="E31" s="109" t="s">
        <v>297</v>
      </c>
      <c r="F31" s="108" t="s">
        <v>651</v>
      </c>
      <c r="G31" s="104" t="s">
        <v>3</v>
      </c>
      <c r="H31" s="105">
        <v>3</v>
      </c>
      <c r="I31" s="105">
        <v>3</v>
      </c>
      <c r="J31" s="106">
        <v>3</v>
      </c>
      <c r="K31" s="18">
        <f t="shared" si="0"/>
        <v>0</v>
      </c>
      <c r="L31" s="104" t="s">
        <v>9</v>
      </c>
      <c r="M31" s="109" t="s">
        <v>787</v>
      </c>
    </row>
    <row r="32" spans="1:13" ht="33.75">
      <c r="A32" s="108">
        <v>30</v>
      </c>
      <c r="B32" s="109" t="s">
        <v>8</v>
      </c>
      <c r="C32" s="108" t="s">
        <v>3</v>
      </c>
      <c r="D32" s="108"/>
      <c r="E32" s="109" t="s">
        <v>298</v>
      </c>
      <c r="F32" s="108" t="s">
        <v>650</v>
      </c>
      <c r="G32" s="104" t="s">
        <v>3</v>
      </c>
      <c r="H32" s="105">
        <v>6</v>
      </c>
      <c r="I32" s="105">
        <v>6</v>
      </c>
      <c r="J32" s="106">
        <v>6</v>
      </c>
      <c r="K32" s="18">
        <f t="shared" si="0"/>
        <v>0</v>
      </c>
      <c r="L32" s="104" t="s">
        <v>9</v>
      </c>
      <c r="M32" s="109" t="s">
        <v>787</v>
      </c>
    </row>
    <row r="33" spans="1:13" ht="33.75">
      <c r="A33" s="108">
        <v>31</v>
      </c>
      <c r="B33" s="109" t="s">
        <v>8</v>
      </c>
      <c r="C33" s="108" t="s">
        <v>3</v>
      </c>
      <c r="D33" s="108"/>
      <c r="E33" s="109" t="s">
        <v>299</v>
      </c>
      <c r="F33" s="108" t="s">
        <v>650</v>
      </c>
      <c r="G33" s="104" t="s">
        <v>3</v>
      </c>
      <c r="H33" s="105">
        <v>1.25</v>
      </c>
      <c r="I33" s="105">
        <v>1.25</v>
      </c>
      <c r="J33" s="106">
        <v>1.25</v>
      </c>
      <c r="K33" s="18">
        <f t="shared" si="0"/>
        <v>0</v>
      </c>
      <c r="L33" s="104" t="s">
        <v>9</v>
      </c>
      <c r="M33" s="109" t="s">
        <v>787</v>
      </c>
    </row>
    <row r="34" spans="1:13" ht="45">
      <c r="A34" s="108">
        <v>32</v>
      </c>
      <c r="B34" s="109" t="s">
        <v>8</v>
      </c>
      <c r="C34" s="108" t="s">
        <v>3</v>
      </c>
      <c r="D34" s="108"/>
      <c r="E34" s="109" t="s">
        <v>300</v>
      </c>
      <c r="F34" s="108" t="s">
        <v>650</v>
      </c>
      <c r="G34" s="104" t="s">
        <v>3</v>
      </c>
      <c r="H34" s="105">
        <v>1</v>
      </c>
      <c r="I34" s="105">
        <v>1</v>
      </c>
      <c r="J34" s="106">
        <v>1</v>
      </c>
      <c r="K34" s="18">
        <f t="shared" si="0"/>
        <v>0</v>
      </c>
      <c r="L34" s="104" t="s">
        <v>9</v>
      </c>
      <c r="M34" s="109" t="s">
        <v>787</v>
      </c>
    </row>
    <row r="35" spans="1:13" ht="33.75">
      <c r="A35" s="108">
        <v>33</v>
      </c>
      <c r="B35" s="109" t="s">
        <v>8</v>
      </c>
      <c r="C35" s="108" t="s">
        <v>3</v>
      </c>
      <c r="D35" s="108"/>
      <c r="E35" s="109" t="s">
        <v>301</v>
      </c>
      <c r="F35" s="108" t="s">
        <v>650</v>
      </c>
      <c r="G35" s="104" t="s">
        <v>3</v>
      </c>
      <c r="H35" s="105">
        <v>2</v>
      </c>
      <c r="I35" s="105">
        <v>2</v>
      </c>
      <c r="J35" s="106">
        <v>2</v>
      </c>
      <c r="K35" s="18">
        <f t="shared" si="0"/>
        <v>0</v>
      </c>
      <c r="L35" s="104" t="s">
        <v>9</v>
      </c>
      <c r="M35" s="109" t="s">
        <v>787</v>
      </c>
    </row>
    <row r="36" spans="1:13" ht="33.75">
      <c r="A36" s="108">
        <v>34</v>
      </c>
      <c r="B36" s="109" t="s">
        <v>8</v>
      </c>
      <c r="C36" s="108" t="s">
        <v>3</v>
      </c>
      <c r="D36" s="108"/>
      <c r="E36" s="109" t="s">
        <v>302</v>
      </c>
      <c r="F36" s="108" t="s">
        <v>650</v>
      </c>
      <c r="G36" s="104" t="s">
        <v>3</v>
      </c>
      <c r="H36" s="105">
        <v>4</v>
      </c>
      <c r="I36" s="105">
        <v>4</v>
      </c>
      <c r="J36" s="106">
        <v>4</v>
      </c>
      <c r="K36" s="18">
        <f t="shared" si="0"/>
        <v>0</v>
      </c>
      <c r="L36" s="104" t="s">
        <v>9</v>
      </c>
      <c r="M36" s="109" t="s">
        <v>787</v>
      </c>
    </row>
    <row r="37" spans="1:13" ht="33.75">
      <c r="A37" s="108">
        <v>35</v>
      </c>
      <c r="B37" s="109" t="s">
        <v>8</v>
      </c>
      <c r="C37" s="108" t="s">
        <v>3</v>
      </c>
      <c r="D37" s="108"/>
      <c r="E37" s="109" t="s">
        <v>303</v>
      </c>
      <c r="F37" s="108" t="s">
        <v>650</v>
      </c>
      <c r="G37" s="104" t="s">
        <v>3</v>
      </c>
      <c r="H37" s="105">
        <v>3</v>
      </c>
      <c r="I37" s="105">
        <v>3</v>
      </c>
      <c r="J37" s="106">
        <v>3</v>
      </c>
      <c r="K37" s="18">
        <f t="shared" si="0"/>
        <v>0</v>
      </c>
      <c r="L37" s="104" t="s">
        <v>9</v>
      </c>
      <c r="M37" s="109" t="s">
        <v>787</v>
      </c>
    </row>
    <row r="38" spans="1:13" ht="45">
      <c r="A38" s="108">
        <v>36</v>
      </c>
      <c r="B38" s="109" t="s">
        <v>8</v>
      </c>
      <c r="C38" s="108" t="s">
        <v>3</v>
      </c>
      <c r="D38" s="108"/>
      <c r="E38" s="109" t="s">
        <v>304</v>
      </c>
      <c r="F38" s="108" t="s">
        <v>650</v>
      </c>
      <c r="G38" s="104" t="s">
        <v>3</v>
      </c>
      <c r="H38" s="105">
        <v>1</v>
      </c>
      <c r="I38" s="105">
        <v>1</v>
      </c>
      <c r="J38" s="106">
        <v>1</v>
      </c>
      <c r="K38" s="18">
        <f t="shared" si="0"/>
        <v>0</v>
      </c>
      <c r="L38" s="104" t="s">
        <v>9</v>
      </c>
      <c r="M38" s="109" t="s">
        <v>787</v>
      </c>
    </row>
    <row r="39" spans="1:13" ht="56.25">
      <c r="A39" s="108">
        <v>37</v>
      </c>
      <c r="B39" s="109" t="s">
        <v>8</v>
      </c>
      <c r="C39" s="108" t="s">
        <v>3</v>
      </c>
      <c r="D39" s="108"/>
      <c r="E39" s="109" t="s">
        <v>322</v>
      </c>
      <c r="F39" s="108" t="s">
        <v>650</v>
      </c>
      <c r="G39" s="104" t="s">
        <v>3</v>
      </c>
      <c r="H39" s="105">
        <v>20</v>
      </c>
      <c r="I39" s="105">
        <v>20</v>
      </c>
      <c r="J39" s="106">
        <v>20</v>
      </c>
      <c r="K39" s="18">
        <f t="shared" si="0"/>
        <v>0</v>
      </c>
      <c r="L39" s="104" t="s">
        <v>9</v>
      </c>
      <c r="M39" s="109" t="s">
        <v>788</v>
      </c>
    </row>
    <row r="40" spans="1:13" ht="33.75">
      <c r="A40" s="108">
        <v>38</v>
      </c>
      <c r="B40" s="109" t="s">
        <v>8</v>
      </c>
      <c r="C40" s="108" t="s">
        <v>3</v>
      </c>
      <c r="D40" s="108"/>
      <c r="E40" s="109" t="s">
        <v>323</v>
      </c>
      <c r="F40" s="108" t="s">
        <v>652</v>
      </c>
      <c r="G40" s="104" t="s">
        <v>3</v>
      </c>
      <c r="H40" s="105">
        <v>20</v>
      </c>
      <c r="I40" s="105">
        <v>20</v>
      </c>
      <c r="J40" s="106">
        <v>20</v>
      </c>
      <c r="K40" s="18">
        <f t="shared" si="0"/>
        <v>0</v>
      </c>
      <c r="L40" s="104" t="s">
        <v>9</v>
      </c>
      <c r="M40" s="109" t="s">
        <v>788</v>
      </c>
    </row>
    <row r="41" spans="1:13" ht="33.75">
      <c r="A41" s="108">
        <v>39</v>
      </c>
      <c r="B41" s="109" t="s">
        <v>8</v>
      </c>
      <c r="C41" s="108" t="s">
        <v>3</v>
      </c>
      <c r="D41" s="108"/>
      <c r="E41" s="109" t="s">
        <v>324</v>
      </c>
      <c r="F41" s="108" t="s">
        <v>650</v>
      </c>
      <c r="G41" s="104" t="s">
        <v>3</v>
      </c>
      <c r="H41" s="105">
        <v>10</v>
      </c>
      <c r="I41" s="105">
        <v>10</v>
      </c>
      <c r="J41" s="106">
        <v>10</v>
      </c>
      <c r="K41" s="18">
        <f t="shared" si="0"/>
        <v>0</v>
      </c>
      <c r="L41" s="104" t="s">
        <v>9</v>
      </c>
      <c r="M41" s="109" t="s">
        <v>788</v>
      </c>
    </row>
    <row r="42" spans="1:13" ht="45">
      <c r="A42" s="108">
        <v>40</v>
      </c>
      <c r="B42" s="109" t="s">
        <v>8</v>
      </c>
      <c r="C42" s="108" t="s">
        <v>3</v>
      </c>
      <c r="D42" s="108"/>
      <c r="E42" s="109" t="s">
        <v>325</v>
      </c>
      <c r="F42" s="108" t="s">
        <v>650</v>
      </c>
      <c r="G42" s="104" t="s">
        <v>3</v>
      </c>
      <c r="H42" s="109">
        <v>3.23</v>
      </c>
      <c r="I42" s="109">
        <v>3.23</v>
      </c>
      <c r="J42" s="106">
        <v>3.23</v>
      </c>
      <c r="K42" s="18">
        <f t="shared" si="0"/>
        <v>0</v>
      </c>
      <c r="L42" s="104" t="s">
        <v>9</v>
      </c>
      <c r="M42" s="109" t="s">
        <v>788</v>
      </c>
    </row>
    <row r="43" spans="1:13" ht="33.75">
      <c r="A43" s="108">
        <v>41</v>
      </c>
      <c r="B43" s="109" t="s">
        <v>8</v>
      </c>
      <c r="C43" s="108" t="s">
        <v>3</v>
      </c>
      <c r="D43" s="108"/>
      <c r="E43" s="109" t="s">
        <v>326</v>
      </c>
      <c r="F43" s="108" t="s">
        <v>650</v>
      </c>
      <c r="G43" s="104" t="s">
        <v>3</v>
      </c>
      <c r="H43" s="105">
        <v>20</v>
      </c>
      <c r="I43" s="105">
        <v>20</v>
      </c>
      <c r="J43" s="106">
        <v>20</v>
      </c>
      <c r="K43" s="18">
        <f t="shared" si="0"/>
        <v>0</v>
      </c>
      <c r="L43" s="104" t="s">
        <v>9</v>
      </c>
      <c r="M43" s="109" t="s">
        <v>788</v>
      </c>
    </row>
    <row r="44" spans="1:13" ht="22.5">
      <c r="A44" s="108">
        <v>42</v>
      </c>
      <c r="B44" s="109" t="s">
        <v>286</v>
      </c>
      <c r="C44" s="108" t="s">
        <v>3</v>
      </c>
      <c r="D44" s="108"/>
      <c r="E44" s="109" t="s">
        <v>327</v>
      </c>
      <c r="F44" s="108" t="s">
        <v>650</v>
      </c>
      <c r="G44" s="104" t="s">
        <v>3</v>
      </c>
      <c r="H44" s="105">
        <v>20</v>
      </c>
      <c r="I44" s="105">
        <v>20</v>
      </c>
      <c r="J44" s="106">
        <v>20</v>
      </c>
      <c r="K44" s="18">
        <f t="shared" si="0"/>
        <v>0</v>
      </c>
      <c r="L44" s="104" t="s">
        <v>9</v>
      </c>
      <c r="M44" s="109" t="s">
        <v>553</v>
      </c>
    </row>
    <row r="45" spans="1:13" ht="45">
      <c r="A45" s="108">
        <v>43</v>
      </c>
      <c r="B45" s="109" t="s">
        <v>286</v>
      </c>
      <c r="C45" s="108" t="s">
        <v>3</v>
      </c>
      <c r="D45" s="108"/>
      <c r="E45" s="109" t="s">
        <v>328</v>
      </c>
      <c r="F45" s="108" t="s">
        <v>651</v>
      </c>
      <c r="G45" s="104" t="s">
        <v>3</v>
      </c>
      <c r="H45" s="105">
        <v>14.13</v>
      </c>
      <c r="I45" s="105">
        <v>14.13</v>
      </c>
      <c r="J45" s="106">
        <v>14.13</v>
      </c>
      <c r="K45" s="18">
        <f t="shared" si="0"/>
        <v>0</v>
      </c>
      <c r="L45" s="104" t="s">
        <v>9</v>
      </c>
      <c r="M45" s="109" t="s">
        <v>553</v>
      </c>
    </row>
    <row r="46" spans="1:13" ht="67.5">
      <c r="A46" s="108">
        <v>44</v>
      </c>
      <c r="B46" s="109" t="s">
        <v>227</v>
      </c>
      <c r="C46" s="108" t="s">
        <v>3</v>
      </c>
      <c r="D46" s="108"/>
      <c r="E46" s="109" t="s">
        <v>329</v>
      </c>
      <c r="F46" s="108" t="s">
        <v>651</v>
      </c>
      <c r="G46" s="104" t="s">
        <v>3</v>
      </c>
      <c r="H46" s="105">
        <v>3</v>
      </c>
      <c r="I46" s="105">
        <v>3</v>
      </c>
      <c r="J46" s="106">
        <v>3</v>
      </c>
      <c r="K46" s="18">
        <f t="shared" si="0"/>
        <v>0</v>
      </c>
      <c r="L46" s="104" t="s">
        <v>9</v>
      </c>
      <c r="M46" s="109" t="s">
        <v>550</v>
      </c>
    </row>
    <row r="47" spans="1:13" ht="33.75">
      <c r="A47" s="108">
        <v>45</v>
      </c>
      <c r="B47" s="109" t="s">
        <v>227</v>
      </c>
      <c r="C47" s="108" t="s">
        <v>3</v>
      </c>
      <c r="D47" s="108"/>
      <c r="E47" s="109" t="s">
        <v>330</v>
      </c>
      <c r="F47" s="108" t="s">
        <v>650</v>
      </c>
      <c r="G47" s="104" t="s">
        <v>3</v>
      </c>
      <c r="H47" s="105">
        <v>3.68</v>
      </c>
      <c r="I47" s="105">
        <v>3.68</v>
      </c>
      <c r="J47" s="106">
        <v>3.68</v>
      </c>
      <c r="K47" s="18">
        <f t="shared" si="0"/>
        <v>0</v>
      </c>
      <c r="L47" s="104" t="s">
        <v>9</v>
      </c>
      <c r="M47" s="109" t="s">
        <v>550</v>
      </c>
    </row>
    <row r="48" spans="1:13" ht="33.75">
      <c r="A48" s="108">
        <v>46</v>
      </c>
      <c r="B48" s="109" t="s">
        <v>227</v>
      </c>
      <c r="C48" s="108" t="s">
        <v>3</v>
      </c>
      <c r="D48" s="108"/>
      <c r="E48" s="109" t="s">
        <v>331</v>
      </c>
      <c r="F48" s="108" t="s">
        <v>651</v>
      </c>
      <c r="G48" s="104" t="s">
        <v>3</v>
      </c>
      <c r="H48" s="105">
        <v>20</v>
      </c>
      <c r="I48" s="105">
        <v>20</v>
      </c>
      <c r="J48" s="106">
        <v>20</v>
      </c>
      <c r="K48" s="18">
        <f t="shared" si="0"/>
        <v>0</v>
      </c>
      <c r="L48" s="104" t="s">
        <v>9</v>
      </c>
      <c r="M48" s="109" t="s">
        <v>550</v>
      </c>
    </row>
    <row r="49" spans="1:13" ht="45">
      <c r="A49" s="108">
        <v>47</v>
      </c>
      <c r="B49" s="109" t="s">
        <v>341</v>
      </c>
      <c r="C49" s="108" t="s">
        <v>3</v>
      </c>
      <c r="D49" s="108"/>
      <c r="E49" s="109" t="s">
        <v>332</v>
      </c>
      <c r="F49" s="108" t="s">
        <v>650</v>
      </c>
      <c r="G49" s="104" t="s">
        <v>3</v>
      </c>
      <c r="H49" s="105">
        <v>20</v>
      </c>
      <c r="I49" s="105">
        <v>20</v>
      </c>
      <c r="J49" s="106">
        <v>20</v>
      </c>
      <c r="K49" s="18">
        <f t="shared" si="0"/>
        <v>0</v>
      </c>
      <c r="L49" s="104" t="s">
        <v>9</v>
      </c>
      <c r="M49" s="109" t="s">
        <v>341</v>
      </c>
    </row>
    <row r="50" spans="1:13" ht="33.75">
      <c r="A50" s="108">
        <v>48</v>
      </c>
      <c r="B50" s="109" t="s">
        <v>10</v>
      </c>
      <c r="C50" s="108" t="s">
        <v>3</v>
      </c>
      <c r="D50" s="108"/>
      <c r="E50" s="109" t="s">
        <v>333</v>
      </c>
      <c r="F50" s="108" t="s">
        <v>650</v>
      </c>
      <c r="G50" s="104" t="s">
        <v>3</v>
      </c>
      <c r="H50" s="105">
        <v>15</v>
      </c>
      <c r="I50" s="105">
        <v>15</v>
      </c>
      <c r="J50" s="106">
        <v>15</v>
      </c>
      <c r="K50" s="18">
        <f t="shared" si="0"/>
        <v>0</v>
      </c>
      <c r="L50" s="104" t="s">
        <v>9</v>
      </c>
      <c r="M50" s="109" t="s">
        <v>512</v>
      </c>
    </row>
    <row r="51" spans="1:13" ht="56.25">
      <c r="A51" s="108">
        <v>49</v>
      </c>
      <c r="B51" s="109" t="s">
        <v>119</v>
      </c>
      <c r="C51" s="108" t="s">
        <v>3</v>
      </c>
      <c r="D51" s="108"/>
      <c r="E51" s="109" t="s">
        <v>334</v>
      </c>
      <c r="F51" s="108" t="s">
        <v>651</v>
      </c>
      <c r="G51" s="104" t="s">
        <v>3</v>
      </c>
      <c r="H51" s="105">
        <v>25</v>
      </c>
      <c r="I51" s="105">
        <v>25</v>
      </c>
      <c r="J51" s="106">
        <v>25</v>
      </c>
      <c r="K51" s="18">
        <f t="shared" si="0"/>
        <v>0</v>
      </c>
      <c r="L51" s="104" t="s">
        <v>9</v>
      </c>
      <c r="M51" s="109" t="s">
        <v>118</v>
      </c>
    </row>
    <row r="52" spans="1:13" ht="45">
      <c r="A52" s="108">
        <v>50</v>
      </c>
      <c r="B52" s="109" t="s">
        <v>119</v>
      </c>
      <c r="C52" s="108" t="s">
        <v>3</v>
      </c>
      <c r="D52" s="108"/>
      <c r="E52" s="109" t="s">
        <v>335</v>
      </c>
      <c r="F52" s="108" t="s">
        <v>650</v>
      </c>
      <c r="G52" s="104" t="s">
        <v>3</v>
      </c>
      <c r="H52" s="105">
        <v>5</v>
      </c>
      <c r="I52" s="105">
        <v>5</v>
      </c>
      <c r="J52" s="106">
        <v>5</v>
      </c>
      <c r="K52" s="18">
        <f t="shared" si="0"/>
        <v>0</v>
      </c>
      <c r="L52" s="104" t="s">
        <v>9</v>
      </c>
      <c r="M52" s="109" t="s">
        <v>118</v>
      </c>
    </row>
    <row r="53" spans="1:13" ht="67.5">
      <c r="A53" s="108">
        <v>51</v>
      </c>
      <c r="B53" s="109" t="s">
        <v>119</v>
      </c>
      <c r="C53" s="108" t="s">
        <v>3</v>
      </c>
      <c r="D53" s="108"/>
      <c r="E53" s="109" t="s">
        <v>336</v>
      </c>
      <c r="F53" s="108" t="s">
        <v>650</v>
      </c>
      <c r="G53" s="104" t="s">
        <v>3</v>
      </c>
      <c r="H53" s="105">
        <v>6</v>
      </c>
      <c r="I53" s="105">
        <v>6</v>
      </c>
      <c r="J53" s="106">
        <v>6</v>
      </c>
      <c r="K53" s="18">
        <f t="shared" si="0"/>
        <v>0</v>
      </c>
      <c r="L53" s="104" t="s">
        <v>9</v>
      </c>
      <c r="M53" s="109" t="s">
        <v>118</v>
      </c>
    </row>
    <row r="54" spans="1:13" ht="45">
      <c r="A54" s="108">
        <v>52</v>
      </c>
      <c r="B54" s="109" t="s">
        <v>119</v>
      </c>
      <c r="C54" s="108" t="s">
        <v>3</v>
      </c>
      <c r="D54" s="108"/>
      <c r="E54" s="109" t="s">
        <v>337</v>
      </c>
      <c r="F54" s="108" t="s">
        <v>650</v>
      </c>
      <c r="G54" s="104" t="s">
        <v>3</v>
      </c>
      <c r="H54" s="105">
        <v>1.3</v>
      </c>
      <c r="I54" s="105">
        <v>1.3</v>
      </c>
      <c r="J54" s="106">
        <v>1.3</v>
      </c>
      <c r="K54" s="18">
        <f t="shared" si="0"/>
        <v>0</v>
      </c>
      <c r="L54" s="104" t="s">
        <v>9</v>
      </c>
      <c r="M54" s="109" t="s">
        <v>118</v>
      </c>
    </row>
    <row r="55" spans="1:13" ht="45">
      <c r="A55" s="108">
        <v>53</v>
      </c>
      <c r="B55" s="109" t="s">
        <v>8</v>
      </c>
      <c r="C55" s="108" t="s">
        <v>3</v>
      </c>
      <c r="D55" s="108"/>
      <c r="E55" s="109" t="s">
        <v>338</v>
      </c>
      <c r="F55" s="108" t="s">
        <v>650</v>
      </c>
      <c r="G55" s="104" t="s">
        <v>3</v>
      </c>
      <c r="H55" s="105">
        <v>13.5</v>
      </c>
      <c r="I55" s="105">
        <v>13.5</v>
      </c>
      <c r="J55" s="106">
        <v>13.5</v>
      </c>
      <c r="K55" s="18">
        <f t="shared" si="0"/>
        <v>0</v>
      </c>
      <c r="L55" s="104" t="s">
        <v>9</v>
      </c>
      <c r="M55" s="109" t="s">
        <v>812</v>
      </c>
    </row>
    <row r="56" spans="1:13" ht="45">
      <c r="A56" s="108">
        <v>54</v>
      </c>
      <c r="B56" s="109" t="s">
        <v>8</v>
      </c>
      <c r="C56" s="108" t="s">
        <v>3</v>
      </c>
      <c r="D56" s="108"/>
      <c r="E56" s="109" t="s">
        <v>339</v>
      </c>
      <c r="F56" s="108" t="s">
        <v>650</v>
      </c>
      <c r="G56" s="104" t="s">
        <v>3</v>
      </c>
      <c r="H56" s="109">
        <v>1.1299999999999999</v>
      </c>
      <c r="I56" s="109">
        <v>1.1299999999999999</v>
      </c>
      <c r="J56" s="106">
        <v>1.1299999999999999</v>
      </c>
      <c r="K56" s="18">
        <f t="shared" si="0"/>
        <v>0</v>
      </c>
      <c r="L56" s="104" t="s">
        <v>9</v>
      </c>
      <c r="M56" s="109" t="s">
        <v>812</v>
      </c>
    </row>
    <row r="57" spans="1:13" ht="33.75">
      <c r="A57" s="108">
        <v>55</v>
      </c>
      <c r="B57" s="109" t="s">
        <v>11</v>
      </c>
      <c r="C57" s="108" t="s">
        <v>3</v>
      </c>
      <c r="D57" s="108"/>
      <c r="E57" s="109" t="s">
        <v>340</v>
      </c>
      <c r="F57" s="108" t="s">
        <v>650</v>
      </c>
      <c r="G57" s="104" t="s">
        <v>3</v>
      </c>
      <c r="H57" s="105">
        <v>9.8000000000000007</v>
      </c>
      <c r="I57" s="105">
        <v>9.8000000000000007</v>
      </c>
      <c r="J57" s="106">
        <v>9.8000000000000007</v>
      </c>
      <c r="K57" s="18">
        <f t="shared" si="0"/>
        <v>0</v>
      </c>
      <c r="L57" s="104" t="s">
        <v>9</v>
      </c>
      <c r="M57" s="109" t="s">
        <v>513</v>
      </c>
    </row>
    <row r="58" spans="1:13">
      <c r="A58" s="219" t="s">
        <v>659</v>
      </c>
      <c r="B58" s="221"/>
      <c r="C58" s="21"/>
      <c r="D58" s="21"/>
      <c r="E58" s="103"/>
      <c r="F58" s="21"/>
      <c r="G58" s="102"/>
      <c r="H58" s="107">
        <f>SUM(H3:H57)</f>
        <v>506.95000000000005</v>
      </c>
      <c r="I58" s="107">
        <f>SUM(I3:I57)</f>
        <v>506.95000000000005</v>
      </c>
      <c r="J58" s="107">
        <f>SUM(J3:J57)</f>
        <v>506.95000000000005</v>
      </c>
      <c r="K58" s="18">
        <f t="shared" si="0"/>
        <v>0</v>
      </c>
      <c r="L58" s="102"/>
      <c r="M58" s="103"/>
    </row>
    <row r="61" spans="1:13">
      <c r="I61">
        <f>5+0.33+0.03</f>
        <v>5.36</v>
      </c>
    </row>
    <row r="63" spans="1:13">
      <c r="K63" s="77">
        <f>5.36-5.06</f>
        <v>0.30000000000000071</v>
      </c>
    </row>
  </sheetData>
  <mergeCells count="2">
    <mergeCell ref="A58:B58"/>
    <mergeCell ref="A2:M2"/>
  </mergeCells>
  <pageMargins left="0.70866141732283472" right="0.70866141732283472" top="0.74803149606299213" bottom="0.74803149606299213" header="0.31496062992125984" footer="0.31496062992125984"/>
  <pageSetup paperSize="9" scale="85" orientation="landscape" horizontalDpi="0" verticalDpi="0" r:id="rId1"/>
</worksheet>
</file>

<file path=xl/worksheets/sheet12.xml><?xml version="1.0" encoding="utf-8"?>
<worksheet xmlns="http://schemas.openxmlformats.org/spreadsheetml/2006/main" xmlns:r="http://schemas.openxmlformats.org/officeDocument/2006/relationships">
  <dimension ref="A1:M69"/>
  <sheetViews>
    <sheetView topLeftCell="A22" workbookViewId="0">
      <selection sqref="A1:M63"/>
    </sheetView>
  </sheetViews>
  <sheetFormatPr defaultRowHeight="15"/>
  <cols>
    <col min="1" max="1" width="9.140625" style="79"/>
    <col min="5" max="5" width="25.28515625" customWidth="1"/>
    <col min="13" max="13" width="17.5703125" customWidth="1"/>
  </cols>
  <sheetData>
    <row r="1" spans="1:13" ht="45">
      <c r="A1" s="108" t="s">
        <v>639</v>
      </c>
      <c r="B1" s="108" t="s">
        <v>7</v>
      </c>
      <c r="C1" s="108" t="s">
        <v>576</v>
      </c>
      <c r="D1" s="108" t="s">
        <v>640</v>
      </c>
      <c r="E1" s="108" t="s">
        <v>641</v>
      </c>
      <c r="F1" s="108" t="s">
        <v>642</v>
      </c>
      <c r="G1" s="108" t="s">
        <v>643</v>
      </c>
      <c r="H1" s="108" t="s">
        <v>644</v>
      </c>
      <c r="I1" s="108" t="s">
        <v>645</v>
      </c>
      <c r="J1" s="108" t="s">
        <v>646</v>
      </c>
      <c r="K1" s="108" t="s">
        <v>647</v>
      </c>
      <c r="L1" s="108" t="s">
        <v>648</v>
      </c>
      <c r="M1" s="108" t="s">
        <v>649</v>
      </c>
    </row>
    <row r="2" spans="1:13" ht="21">
      <c r="A2" s="239" t="s">
        <v>825</v>
      </c>
      <c r="B2" s="239"/>
      <c r="C2" s="239"/>
      <c r="D2" s="239"/>
      <c r="E2" s="239"/>
      <c r="F2" s="239"/>
      <c r="G2" s="239"/>
      <c r="H2" s="239"/>
      <c r="I2" s="239"/>
      <c r="J2" s="239"/>
      <c r="K2" s="239"/>
      <c r="L2" s="239"/>
      <c r="M2" s="239"/>
    </row>
    <row r="3" spans="1:13" ht="42">
      <c r="A3" s="21">
        <v>1</v>
      </c>
      <c r="B3" s="103" t="s">
        <v>8</v>
      </c>
      <c r="C3" s="21" t="s">
        <v>2</v>
      </c>
      <c r="D3" s="18">
        <v>500</v>
      </c>
      <c r="E3" s="103" t="s">
        <v>229</v>
      </c>
      <c r="F3" s="21" t="s">
        <v>650</v>
      </c>
      <c r="G3" s="102" t="s">
        <v>2</v>
      </c>
      <c r="H3" s="107">
        <v>3.42</v>
      </c>
      <c r="I3" s="107">
        <v>3.42</v>
      </c>
      <c r="J3" s="18">
        <v>3.42</v>
      </c>
      <c r="K3" s="18">
        <f t="shared" ref="K3:K62" si="0">H3-J3</f>
        <v>0</v>
      </c>
      <c r="L3" s="102" t="s">
        <v>9</v>
      </c>
      <c r="M3" s="109" t="s">
        <v>744</v>
      </c>
    </row>
    <row r="4" spans="1:13" ht="33.75">
      <c r="A4" s="108">
        <v>2</v>
      </c>
      <c r="B4" s="109" t="s">
        <v>8</v>
      </c>
      <c r="C4" s="108" t="s">
        <v>2</v>
      </c>
      <c r="D4" s="108"/>
      <c r="E4" s="109" t="s">
        <v>230</v>
      </c>
      <c r="F4" s="108" t="s">
        <v>652</v>
      </c>
      <c r="G4" s="104" t="s">
        <v>2</v>
      </c>
      <c r="H4" s="105">
        <v>3.42</v>
      </c>
      <c r="I4" s="105">
        <v>3.42</v>
      </c>
      <c r="J4" s="106">
        <v>3.42</v>
      </c>
      <c r="K4" s="18">
        <f t="shared" si="0"/>
        <v>0</v>
      </c>
      <c r="L4" s="104" t="s">
        <v>9</v>
      </c>
      <c r="M4" s="109" t="s">
        <v>744</v>
      </c>
    </row>
    <row r="5" spans="1:13" ht="33.75">
      <c r="A5" s="21">
        <v>3</v>
      </c>
      <c r="B5" s="109" t="s">
        <v>8</v>
      </c>
      <c r="C5" s="108" t="s">
        <v>2</v>
      </c>
      <c r="D5" s="108"/>
      <c r="E5" s="109" t="s">
        <v>231</v>
      </c>
      <c r="F5" s="108" t="s">
        <v>650</v>
      </c>
      <c r="G5" s="104" t="s">
        <v>2</v>
      </c>
      <c r="H5" s="105">
        <v>7</v>
      </c>
      <c r="I5" s="105">
        <v>7</v>
      </c>
      <c r="J5" s="106">
        <v>7</v>
      </c>
      <c r="K5" s="18">
        <f t="shared" si="0"/>
        <v>0</v>
      </c>
      <c r="L5" s="104" t="s">
        <v>9</v>
      </c>
      <c r="M5" s="109" t="s">
        <v>744</v>
      </c>
    </row>
    <row r="6" spans="1:13" ht="33.75">
      <c r="A6" s="108">
        <v>4</v>
      </c>
      <c r="B6" s="109" t="s">
        <v>8</v>
      </c>
      <c r="C6" s="108" t="s">
        <v>2</v>
      </c>
      <c r="D6" s="108"/>
      <c r="E6" s="109" t="s">
        <v>232</v>
      </c>
      <c r="F6" s="108" t="s">
        <v>652</v>
      </c>
      <c r="G6" s="104" t="s">
        <v>2</v>
      </c>
      <c r="H6" s="105">
        <v>12</v>
      </c>
      <c r="I6" s="105">
        <v>12</v>
      </c>
      <c r="J6" s="106">
        <v>12</v>
      </c>
      <c r="K6" s="18">
        <f t="shared" si="0"/>
        <v>0</v>
      </c>
      <c r="L6" s="104" t="s">
        <v>9</v>
      </c>
      <c r="M6" s="109" t="s">
        <v>744</v>
      </c>
    </row>
    <row r="7" spans="1:13" ht="45">
      <c r="A7" s="21">
        <v>5</v>
      </c>
      <c r="B7" s="109" t="s">
        <v>8</v>
      </c>
      <c r="C7" s="108" t="s">
        <v>2</v>
      </c>
      <c r="D7" s="108"/>
      <c r="E7" s="109" t="s">
        <v>233</v>
      </c>
      <c r="F7" s="108" t="s">
        <v>652</v>
      </c>
      <c r="G7" s="104" t="s">
        <v>2</v>
      </c>
      <c r="H7" s="105">
        <v>1.5</v>
      </c>
      <c r="I7" s="105">
        <v>1.5</v>
      </c>
      <c r="J7" s="106">
        <v>1.5</v>
      </c>
      <c r="K7" s="18">
        <f t="shared" si="0"/>
        <v>0</v>
      </c>
      <c r="L7" s="104" t="s">
        <v>9</v>
      </c>
      <c r="M7" s="109" t="s">
        <v>744</v>
      </c>
    </row>
    <row r="8" spans="1:13" ht="33.75">
      <c r="A8" s="108">
        <v>6</v>
      </c>
      <c r="B8" s="109" t="s">
        <v>8</v>
      </c>
      <c r="C8" s="108" t="s">
        <v>2</v>
      </c>
      <c r="D8" s="108"/>
      <c r="E8" s="109" t="s">
        <v>234</v>
      </c>
      <c r="F8" s="108" t="s">
        <v>650</v>
      </c>
      <c r="G8" s="104" t="s">
        <v>2</v>
      </c>
      <c r="H8" s="105">
        <v>1.5</v>
      </c>
      <c r="I8" s="105">
        <v>1.5</v>
      </c>
      <c r="J8" s="106">
        <v>1.5</v>
      </c>
      <c r="K8" s="18">
        <f t="shared" si="0"/>
        <v>0</v>
      </c>
      <c r="L8" s="104" t="s">
        <v>9</v>
      </c>
      <c r="M8" s="109" t="s">
        <v>744</v>
      </c>
    </row>
    <row r="9" spans="1:13" ht="45">
      <c r="A9" s="21">
        <v>7</v>
      </c>
      <c r="B9" s="109" t="s">
        <v>8</v>
      </c>
      <c r="C9" s="108" t="s">
        <v>2</v>
      </c>
      <c r="D9" s="108"/>
      <c r="E9" s="109" t="s">
        <v>235</v>
      </c>
      <c r="F9" s="108" t="s">
        <v>652</v>
      </c>
      <c r="G9" s="104" t="s">
        <v>2</v>
      </c>
      <c r="H9" s="105">
        <v>1.5</v>
      </c>
      <c r="I9" s="105">
        <v>1.5</v>
      </c>
      <c r="J9" s="106">
        <v>1.5</v>
      </c>
      <c r="K9" s="18">
        <f t="shared" si="0"/>
        <v>0</v>
      </c>
      <c r="L9" s="104" t="s">
        <v>9</v>
      </c>
      <c r="M9" s="109" t="s">
        <v>788</v>
      </c>
    </row>
    <row r="10" spans="1:13" ht="45">
      <c r="A10" s="108">
        <v>8</v>
      </c>
      <c r="B10" s="109" t="s">
        <v>8</v>
      </c>
      <c r="C10" s="108" t="s">
        <v>2</v>
      </c>
      <c r="D10" s="108"/>
      <c r="E10" s="109" t="s">
        <v>236</v>
      </c>
      <c r="F10" s="108" t="s">
        <v>650</v>
      </c>
      <c r="G10" s="104" t="s">
        <v>2</v>
      </c>
      <c r="H10" s="105">
        <v>1.5</v>
      </c>
      <c r="I10" s="105">
        <v>1.5</v>
      </c>
      <c r="J10" s="106">
        <v>1.5</v>
      </c>
      <c r="K10" s="18">
        <f t="shared" si="0"/>
        <v>0</v>
      </c>
      <c r="L10" s="104" t="s">
        <v>9</v>
      </c>
      <c r="M10" s="109" t="s">
        <v>744</v>
      </c>
    </row>
    <row r="11" spans="1:13" ht="33.75">
      <c r="A11" s="21">
        <v>9</v>
      </c>
      <c r="B11" s="109" t="s">
        <v>8</v>
      </c>
      <c r="C11" s="108" t="s">
        <v>2</v>
      </c>
      <c r="D11" s="108"/>
      <c r="E11" s="109" t="s">
        <v>237</v>
      </c>
      <c r="F11" s="108" t="s">
        <v>650</v>
      </c>
      <c r="G11" s="104" t="s">
        <v>2</v>
      </c>
      <c r="H11" s="105">
        <v>5</v>
      </c>
      <c r="I11" s="105">
        <v>5</v>
      </c>
      <c r="J11" s="106">
        <v>5</v>
      </c>
      <c r="K11" s="18">
        <f t="shared" si="0"/>
        <v>0</v>
      </c>
      <c r="L11" s="104" t="s">
        <v>9</v>
      </c>
      <c r="M11" s="109" t="s">
        <v>753</v>
      </c>
    </row>
    <row r="12" spans="1:13" ht="22.5">
      <c r="A12" s="108">
        <v>10</v>
      </c>
      <c r="B12" s="109" t="s">
        <v>8</v>
      </c>
      <c r="C12" s="108" t="s">
        <v>2</v>
      </c>
      <c r="D12" s="108"/>
      <c r="E12" s="109" t="s">
        <v>238</v>
      </c>
      <c r="F12" s="108" t="s">
        <v>650</v>
      </c>
      <c r="G12" s="104" t="s">
        <v>2</v>
      </c>
      <c r="H12" s="105">
        <v>5</v>
      </c>
      <c r="I12" s="105">
        <v>5</v>
      </c>
      <c r="J12" s="106">
        <v>5</v>
      </c>
      <c r="K12" s="18">
        <f t="shared" si="0"/>
        <v>0</v>
      </c>
      <c r="L12" s="104" t="s">
        <v>9</v>
      </c>
      <c r="M12" s="109" t="s">
        <v>778</v>
      </c>
    </row>
    <row r="13" spans="1:13" ht="45">
      <c r="A13" s="21">
        <v>11</v>
      </c>
      <c r="B13" s="109" t="s">
        <v>8</v>
      </c>
      <c r="C13" s="108" t="s">
        <v>2</v>
      </c>
      <c r="D13" s="108"/>
      <c r="E13" s="109" t="s">
        <v>239</v>
      </c>
      <c r="F13" s="108" t="s">
        <v>650</v>
      </c>
      <c r="G13" s="104" t="s">
        <v>2</v>
      </c>
      <c r="H13" s="105">
        <v>3.42</v>
      </c>
      <c r="I13" s="105">
        <v>3.42</v>
      </c>
      <c r="J13" s="106">
        <v>3.42</v>
      </c>
      <c r="K13" s="18">
        <f t="shared" si="0"/>
        <v>0</v>
      </c>
      <c r="L13" s="104" t="s">
        <v>9</v>
      </c>
      <c r="M13" s="109" t="s">
        <v>787</v>
      </c>
    </row>
    <row r="14" spans="1:13" ht="45">
      <c r="A14" s="108">
        <v>12</v>
      </c>
      <c r="B14" s="109" t="s">
        <v>8</v>
      </c>
      <c r="C14" s="108" t="s">
        <v>2</v>
      </c>
      <c r="D14" s="108"/>
      <c r="E14" s="109" t="s">
        <v>240</v>
      </c>
      <c r="F14" s="108" t="s">
        <v>650</v>
      </c>
      <c r="G14" s="104" t="s">
        <v>2</v>
      </c>
      <c r="H14" s="105">
        <v>6.75</v>
      </c>
      <c r="I14" s="105">
        <v>6.75</v>
      </c>
      <c r="J14" s="106">
        <v>6.75</v>
      </c>
      <c r="K14" s="18">
        <f t="shared" si="0"/>
        <v>0</v>
      </c>
      <c r="L14" s="104" t="s">
        <v>9</v>
      </c>
      <c r="M14" s="109" t="s">
        <v>787</v>
      </c>
    </row>
    <row r="15" spans="1:13" ht="56.25">
      <c r="A15" s="21">
        <v>13</v>
      </c>
      <c r="B15" s="109" t="s">
        <v>8</v>
      </c>
      <c r="C15" s="108" t="s">
        <v>2</v>
      </c>
      <c r="D15" s="108"/>
      <c r="E15" s="109" t="s">
        <v>241</v>
      </c>
      <c r="F15" s="108" t="s">
        <v>650</v>
      </c>
      <c r="G15" s="104" t="s">
        <v>2</v>
      </c>
      <c r="H15" s="105">
        <v>7</v>
      </c>
      <c r="I15" s="105">
        <v>7</v>
      </c>
      <c r="J15" s="106">
        <v>7</v>
      </c>
      <c r="K15" s="18">
        <f t="shared" si="0"/>
        <v>0</v>
      </c>
      <c r="L15" s="104" t="s">
        <v>9</v>
      </c>
      <c r="M15" s="109" t="s">
        <v>787</v>
      </c>
    </row>
    <row r="16" spans="1:13" ht="45">
      <c r="A16" s="108">
        <v>14</v>
      </c>
      <c r="B16" s="109" t="s">
        <v>8</v>
      </c>
      <c r="C16" s="108" t="s">
        <v>2</v>
      </c>
      <c r="D16" s="108"/>
      <c r="E16" s="109" t="s">
        <v>242</v>
      </c>
      <c r="F16" s="108" t="s">
        <v>650</v>
      </c>
      <c r="G16" s="104" t="s">
        <v>2</v>
      </c>
      <c r="H16" s="105">
        <v>1.1599999999999999</v>
      </c>
      <c r="I16" s="105">
        <v>1.1599999999999999</v>
      </c>
      <c r="J16" s="106">
        <v>1.1599999999999999</v>
      </c>
      <c r="K16" s="18">
        <f t="shared" si="0"/>
        <v>0</v>
      </c>
      <c r="L16" s="104" t="s">
        <v>9</v>
      </c>
      <c r="M16" s="109" t="s">
        <v>787</v>
      </c>
    </row>
    <row r="17" spans="1:13" ht="45">
      <c r="A17" s="21">
        <v>15</v>
      </c>
      <c r="B17" s="109" t="s">
        <v>8</v>
      </c>
      <c r="C17" s="108" t="s">
        <v>2</v>
      </c>
      <c r="D17" s="108"/>
      <c r="E17" s="109" t="s">
        <v>243</v>
      </c>
      <c r="F17" s="108" t="s">
        <v>652</v>
      </c>
      <c r="G17" s="104" t="s">
        <v>2</v>
      </c>
      <c r="H17" s="105">
        <v>7</v>
      </c>
      <c r="I17" s="105">
        <v>7</v>
      </c>
      <c r="J17" s="106">
        <v>7</v>
      </c>
      <c r="K17" s="18">
        <f t="shared" si="0"/>
        <v>0</v>
      </c>
      <c r="L17" s="104" t="s">
        <v>9</v>
      </c>
      <c r="M17" s="109" t="s">
        <v>787</v>
      </c>
    </row>
    <row r="18" spans="1:13" ht="33.75">
      <c r="A18" s="108">
        <v>16</v>
      </c>
      <c r="B18" s="109" t="s">
        <v>8</v>
      </c>
      <c r="C18" s="108" t="s">
        <v>2</v>
      </c>
      <c r="D18" s="108"/>
      <c r="E18" s="109" t="s">
        <v>244</v>
      </c>
      <c r="F18" s="108" t="s">
        <v>650</v>
      </c>
      <c r="G18" s="104" t="s">
        <v>2</v>
      </c>
      <c r="H18" s="105">
        <v>10</v>
      </c>
      <c r="I18" s="105">
        <v>10</v>
      </c>
      <c r="J18" s="106">
        <v>10</v>
      </c>
      <c r="K18" s="18">
        <f t="shared" si="0"/>
        <v>0</v>
      </c>
      <c r="L18" s="104" t="s">
        <v>9</v>
      </c>
      <c r="M18" s="109" t="s">
        <v>787</v>
      </c>
    </row>
    <row r="19" spans="1:13" ht="33.75">
      <c r="A19" s="21">
        <v>17</v>
      </c>
      <c r="B19" s="109" t="s">
        <v>8</v>
      </c>
      <c r="C19" s="108" t="s">
        <v>2</v>
      </c>
      <c r="D19" s="108"/>
      <c r="E19" s="109" t="s">
        <v>245</v>
      </c>
      <c r="F19" s="108" t="s">
        <v>650</v>
      </c>
      <c r="G19" s="104" t="s">
        <v>2</v>
      </c>
      <c r="H19" s="105">
        <v>4.4000000000000004</v>
      </c>
      <c r="I19" s="105">
        <v>4.4000000000000004</v>
      </c>
      <c r="J19" s="106">
        <v>4.4000000000000004</v>
      </c>
      <c r="K19" s="18">
        <f t="shared" si="0"/>
        <v>0</v>
      </c>
      <c r="L19" s="104" t="s">
        <v>9</v>
      </c>
      <c r="M19" s="109" t="s">
        <v>787</v>
      </c>
    </row>
    <row r="20" spans="1:13" ht="45">
      <c r="A20" s="108">
        <v>18</v>
      </c>
      <c r="B20" s="109" t="s">
        <v>8</v>
      </c>
      <c r="C20" s="108" t="s">
        <v>2</v>
      </c>
      <c r="D20" s="108"/>
      <c r="E20" s="109" t="s">
        <v>246</v>
      </c>
      <c r="F20" s="108" t="s">
        <v>650</v>
      </c>
      <c r="G20" s="104" t="s">
        <v>2</v>
      </c>
      <c r="H20" s="105">
        <v>1</v>
      </c>
      <c r="I20" s="105">
        <v>1</v>
      </c>
      <c r="J20" s="106">
        <v>1</v>
      </c>
      <c r="K20" s="18">
        <f t="shared" si="0"/>
        <v>0</v>
      </c>
      <c r="L20" s="104" t="s">
        <v>9</v>
      </c>
      <c r="M20" s="109" t="s">
        <v>787</v>
      </c>
    </row>
    <row r="21" spans="1:13" ht="33.75">
      <c r="A21" s="21">
        <v>19</v>
      </c>
      <c r="B21" s="109" t="s">
        <v>8</v>
      </c>
      <c r="C21" s="108" t="s">
        <v>2</v>
      </c>
      <c r="D21" s="108"/>
      <c r="E21" s="109" t="s">
        <v>247</v>
      </c>
      <c r="F21" s="108" t="s">
        <v>652</v>
      </c>
      <c r="G21" s="104" t="s">
        <v>2</v>
      </c>
      <c r="H21" s="105">
        <v>1.6</v>
      </c>
      <c r="I21" s="105">
        <v>1.6</v>
      </c>
      <c r="J21" s="106">
        <v>1.6</v>
      </c>
      <c r="K21" s="18">
        <f t="shared" si="0"/>
        <v>0</v>
      </c>
      <c r="L21" s="104" t="s">
        <v>9</v>
      </c>
      <c r="M21" s="109" t="s">
        <v>744</v>
      </c>
    </row>
    <row r="22" spans="1:13" ht="33.75">
      <c r="A22" s="108">
        <v>20</v>
      </c>
      <c r="B22" s="109" t="s">
        <v>8</v>
      </c>
      <c r="C22" s="108" t="s">
        <v>2</v>
      </c>
      <c r="D22" s="108"/>
      <c r="E22" s="109" t="s">
        <v>248</v>
      </c>
      <c r="F22" s="108" t="s">
        <v>650</v>
      </c>
      <c r="G22" s="104" t="s">
        <v>2</v>
      </c>
      <c r="H22" s="105">
        <v>4</v>
      </c>
      <c r="I22" s="105">
        <v>4</v>
      </c>
      <c r="J22" s="106">
        <v>4</v>
      </c>
      <c r="K22" s="18">
        <f t="shared" si="0"/>
        <v>0</v>
      </c>
      <c r="L22" s="104" t="s">
        <v>9</v>
      </c>
      <c r="M22" s="109" t="s">
        <v>787</v>
      </c>
    </row>
    <row r="23" spans="1:13" ht="90">
      <c r="A23" s="21">
        <v>21</v>
      </c>
      <c r="B23" s="109" t="s">
        <v>8</v>
      </c>
      <c r="C23" s="108" t="s">
        <v>2</v>
      </c>
      <c r="D23" s="108"/>
      <c r="E23" s="109" t="s">
        <v>249</v>
      </c>
      <c r="F23" s="108" t="s">
        <v>650</v>
      </c>
      <c r="G23" s="104" t="s">
        <v>2</v>
      </c>
      <c r="H23" s="105">
        <v>22</v>
      </c>
      <c r="I23" s="105">
        <v>22</v>
      </c>
      <c r="J23" s="106">
        <v>22</v>
      </c>
      <c r="K23" s="18">
        <f t="shared" si="0"/>
        <v>0</v>
      </c>
      <c r="L23" s="104" t="s">
        <v>9</v>
      </c>
      <c r="M23" s="109" t="s">
        <v>789</v>
      </c>
    </row>
    <row r="24" spans="1:13" ht="45">
      <c r="A24" s="108">
        <v>22</v>
      </c>
      <c r="B24" s="109" t="s">
        <v>8</v>
      </c>
      <c r="C24" s="108" t="s">
        <v>2</v>
      </c>
      <c r="D24" s="108"/>
      <c r="E24" s="109" t="s">
        <v>250</v>
      </c>
      <c r="F24" s="108" t="s">
        <v>650</v>
      </c>
      <c r="G24" s="104" t="s">
        <v>2</v>
      </c>
      <c r="H24" s="105">
        <v>0.3</v>
      </c>
      <c r="I24" s="105">
        <v>0.3</v>
      </c>
      <c r="J24" s="106">
        <v>0.3</v>
      </c>
      <c r="K24" s="18">
        <f t="shared" si="0"/>
        <v>0</v>
      </c>
      <c r="L24" s="104" t="s">
        <v>9</v>
      </c>
      <c r="M24" s="109" t="s">
        <v>789</v>
      </c>
    </row>
    <row r="25" spans="1:13" ht="33.75">
      <c r="A25" s="21">
        <v>23</v>
      </c>
      <c r="B25" s="109" t="s">
        <v>8</v>
      </c>
      <c r="C25" s="108" t="s">
        <v>2</v>
      </c>
      <c r="D25" s="108"/>
      <c r="E25" s="109" t="s">
        <v>251</v>
      </c>
      <c r="F25" s="108" t="s">
        <v>652</v>
      </c>
      <c r="G25" s="104" t="s">
        <v>2</v>
      </c>
      <c r="H25" s="105">
        <v>1.7</v>
      </c>
      <c r="I25" s="105">
        <v>1.7</v>
      </c>
      <c r="J25" s="106">
        <v>1.7</v>
      </c>
      <c r="K25" s="18">
        <f t="shared" si="0"/>
        <v>0</v>
      </c>
      <c r="L25" s="104" t="s">
        <v>9</v>
      </c>
      <c r="M25" s="109" t="s">
        <v>789</v>
      </c>
    </row>
    <row r="26" spans="1:13" ht="33.75">
      <c r="A26" s="108">
        <v>24</v>
      </c>
      <c r="B26" s="109" t="s">
        <v>8</v>
      </c>
      <c r="C26" s="108" t="s">
        <v>2</v>
      </c>
      <c r="D26" s="108"/>
      <c r="E26" s="109" t="s">
        <v>252</v>
      </c>
      <c r="F26" s="108" t="s">
        <v>650</v>
      </c>
      <c r="G26" s="104" t="s">
        <v>2</v>
      </c>
      <c r="H26" s="105">
        <v>1.7</v>
      </c>
      <c r="I26" s="105">
        <v>1.7</v>
      </c>
      <c r="J26" s="106">
        <v>1.7</v>
      </c>
      <c r="K26" s="18">
        <f t="shared" si="0"/>
        <v>0</v>
      </c>
      <c r="L26" s="104" t="s">
        <v>9</v>
      </c>
      <c r="M26" s="109" t="s">
        <v>789</v>
      </c>
    </row>
    <row r="27" spans="1:13" ht="33.75">
      <c r="A27" s="21">
        <v>25</v>
      </c>
      <c r="B27" s="109" t="s">
        <v>8</v>
      </c>
      <c r="C27" s="108" t="s">
        <v>2</v>
      </c>
      <c r="D27" s="108"/>
      <c r="E27" s="109" t="s">
        <v>253</v>
      </c>
      <c r="F27" s="108" t="s">
        <v>650</v>
      </c>
      <c r="G27" s="104" t="s">
        <v>2</v>
      </c>
      <c r="H27" s="105">
        <v>10</v>
      </c>
      <c r="I27" s="105">
        <v>10</v>
      </c>
      <c r="J27" s="106">
        <v>10</v>
      </c>
      <c r="K27" s="18">
        <f t="shared" si="0"/>
        <v>0</v>
      </c>
      <c r="L27" s="104" t="s">
        <v>9</v>
      </c>
      <c r="M27" s="109" t="s">
        <v>787</v>
      </c>
    </row>
    <row r="28" spans="1:13" ht="67.5">
      <c r="A28" s="108">
        <v>26</v>
      </c>
      <c r="B28" s="109" t="s">
        <v>8</v>
      </c>
      <c r="C28" s="108" t="s">
        <v>2</v>
      </c>
      <c r="D28" s="108"/>
      <c r="E28" s="109" t="s">
        <v>254</v>
      </c>
      <c r="F28" s="108" t="s">
        <v>650</v>
      </c>
      <c r="G28" s="104" t="s">
        <v>2</v>
      </c>
      <c r="H28" s="105">
        <v>3.18</v>
      </c>
      <c r="I28" s="105">
        <v>3.18</v>
      </c>
      <c r="J28" s="106">
        <v>3.18</v>
      </c>
      <c r="K28" s="18">
        <f t="shared" si="0"/>
        <v>0</v>
      </c>
      <c r="L28" s="104" t="s">
        <v>9</v>
      </c>
      <c r="M28" s="109" t="s">
        <v>788</v>
      </c>
    </row>
    <row r="29" spans="1:13" ht="33.75">
      <c r="A29" s="21">
        <v>27</v>
      </c>
      <c r="B29" s="109" t="s">
        <v>8</v>
      </c>
      <c r="C29" s="108" t="s">
        <v>2</v>
      </c>
      <c r="D29" s="108"/>
      <c r="E29" s="109" t="s">
        <v>255</v>
      </c>
      <c r="F29" s="108" t="s">
        <v>650</v>
      </c>
      <c r="G29" s="104" t="s">
        <v>2</v>
      </c>
      <c r="H29" s="105">
        <v>25</v>
      </c>
      <c r="I29" s="105">
        <v>25</v>
      </c>
      <c r="J29" s="106">
        <v>25</v>
      </c>
      <c r="K29" s="18">
        <f t="shared" si="0"/>
        <v>0</v>
      </c>
      <c r="L29" s="104" t="s">
        <v>9</v>
      </c>
      <c r="M29" s="109" t="s">
        <v>788</v>
      </c>
    </row>
    <row r="30" spans="1:13" ht="56.25">
      <c r="A30" s="108">
        <v>28</v>
      </c>
      <c r="B30" s="109" t="s">
        <v>8</v>
      </c>
      <c r="C30" s="108" t="s">
        <v>2</v>
      </c>
      <c r="D30" s="108"/>
      <c r="E30" s="109" t="s">
        <v>256</v>
      </c>
      <c r="F30" s="108" t="s">
        <v>650</v>
      </c>
      <c r="G30" s="104" t="s">
        <v>2</v>
      </c>
      <c r="H30" s="105">
        <v>15</v>
      </c>
      <c r="I30" s="105">
        <v>15</v>
      </c>
      <c r="J30" s="106">
        <v>15</v>
      </c>
      <c r="K30" s="18">
        <f t="shared" si="0"/>
        <v>0</v>
      </c>
      <c r="L30" s="104" t="s">
        <v>9</v>
      </c>
      <c r="M30" s="109" t="s">
        <v>788</v>
      </c>
    </row>
    <row r="31" spans="1:13" ht="54.75">
      <c r="A31" s="21">
        <v>29</v>
      </c>
      <c r="B31" s="109" t="s">
        <v>8</v>
      </c>
      <c r="C31" s="108" t="s">
        <v>2</v>
      </c>
      <c r="D31" s="108"/>
      <c r="E31" s="109" t="s">
        <v>257</v>
      </c>
      <c r="F31" s="108" t="s">
        <v>650</v>
      </c>
      <c r="G31" s="104" t="s">
        <v>2</v>
      </c>
      <c r="H31" s="105">
        <v>15</v>
      </c>
      <c r="I31" s="105">
        <v>15</v>
      </c>
      <c r="J31" s="106">
        <v>15</v>
      </c>
      <c r="K31" s="18">
        <f t="shared" si="0"/>
        <v>0</v>
      </c>
      <c r="L31" s="104" t="s">
        <v>9</v>
      </c>
      <c r="M31" s="109" t="s">
        <v>734</v>
      </c>
    </row>
    <row r="32" spans="1:13" ht="33.75">
      <c r="A32" s="108">
        <v>30</v>
      </c>
      <c r="B32" s="109" t="s">
        <v>8</v>
      </c>
      <c r="C32" s="108" t="s">
        <v>2</v>
      </c>
      <c r="D32" s="108"/>
      <c r="E32" s="109" t="s">
        <v>258</v>
      </c>
      <c r="F32" s="108" t="s">
        <v>650</v>
      </c>
      <c r="G32" s="104" t="s">
        <v>2</v>
      </c>
      <c r="H32" s="105">
        <v>15</v>
      </c>
      <c r="I32" s="105">
        <v>15</v>
      </c>
      <c r="J32" s="106">
        <v>15</v>
      </c>
      <c r="K32" s="18">
        <f t="shared" si="0"/>
        <v>0</v>
      </c>
      <c r="L32" s="104" t="s">
        <v>9</v>
      </c>
      <c r="M32" s="109" t="s">
        <v>734</v>
      </c>
    </row>
    <row r="33" spans="1:13" ht="78.75">
      <c r="A33" s="21">
        <v>31</v>
      </c>
      <c r="B33" s="109" t="s">
        <v>8</v>
      </c>
      <c r="C33" s="108" t="s">
        <v>2</v>
      </c>
      <c r="D33" s="108"/>
      <c r="E33" s="109" t="s">
        <v>259</v>
      </c>
      <c r="F33" s="108" t="s">
        <v>651</v>
      </c>
      <c r="G33" s="104" t="s">
        <v>2</v>
      </c>
      <c r="H33" s="105">
        <v>8</v>
      </c>
      <c r="I33" s="105">
        <v>8</v>
      </c>
      <c r="J33" s="106">
        <v>8</v>
      </c>
      <c r="K33" s="18">
        <f t="shared" si="0"/>
        <v>0</v>
      </c>
      <c r="L33" s="104" t="s">
        <v>9</v>
      </c>
      <c r="M33" s="109" t="s">
        <v>770</v>
      </c>
    </row>
    <row r="34" spans="1:13" ht="33.75">
      <c r="A34" s="108">
        <v>32</v>
      </c>
      <c r="B34" s="109" t="s">
        <v>8</v>
      </c>
      <c r="C34" s="108" t="s">
        <v>2</v>
      </c>
      <c r="D34" s="108"/>
      <c r="E34" s="109" t="s">
        <v>730</v>
      </c>
      <c r="F34" s="108" t="s">
        <v>650</v>
      </c>
      <c r="G34" s="104" t="s">
        <v>2</v>
      </c>
      <c r="H34" s="105">
        <v>6.5</v>
      </c>
      <c r="I34" s="105">
        <v>6.5</v>
      </c>
      <c r="J34" s="106">
        <v>6.5</v>
      </c>
      <c r="K34" s="18">
        <f t="shared" si="0"/>
        <v>0</v>
      </c>
      <c r="L34" s="104" t="s">
        <v>9</v>
      </c>
      <c r="M34" s="109" t="s">
        <v>787</v>
      </c>
    </row>
    <row r="35" spans="1:13" ht="22.5">
      <c r="A35" s="21">
        <v>33</v>
      </c>
      <c r="B35" s="109" t="s">
        <v>8</v>
      </c>
      <c r="C35" s="108" t="s">
        <v>2</v>
      </c>
      <c r="D35" s="108"/>
      <c r="E35" s="109" t="s">
        <v>731</v>
      </c>
      <c r="F35" s="108" t="s">
        <v>650</v>
      </c>
      <c r="G35" s="104" t="s">
        <v>2</v>
      </c>
      <c r="H35" s="105">
        <v>0.5</v>
      </c>
      <c r="I35" s="105">
        <v>0.5</v>
      </c>
      <c r="J35" s="106">
        <v>0.5</v>
      </c>
      <c r="K35" s="18">
        <f t="shared" si="0"/>
        <v>0</v>
      </c>
      <c r="L35" s="104" t="s">
        <v>9</v>
      </c>
      <c r="M35" s="109" t="s">
        <v>8</v>
      </c>
    </row>
    <row r="36" spans="1:13" ht="22.5">
      <c r="A36" s="108">
        <v>34</v>
      </c>
      <c r="B36" s="109" t="s">
        <v>8</v>
      </c>
      <c r="C36" s="108" t="s">
        <v>2</v>
      </c>
      <c r="D36" s="108"/>
      <c r="E36" s="109" t="s">
        <v>731</v>
      </c>
      <c r="F36" s="108" t="s">
        <v>650</v>
      </c>
      <c r="G36" s="104" t="s">
        <v>2</v>
      </c>
      <c r="H36" s="105">
        <v>2.7890000000000001</v>
      </c>
      <c r="I36" s="105">
        <v>2.7890000000000001</v>
      </c>
      <c r="J36" s="106">
        <v>2.7890000000000001</v>
      </c>
      <c r="K36" s="18">
        <f t="shared" si="0"/>
        <v>0</v>
      </c>
      <c r="L36" s="104" t="s">
        <v>9</v>
      </c>
      <c r="M36" s="109" t="s">
        <v>8</v>
      </c>
    </row>
    <row r="37" spans="1:13" ht="33.75">
      <c r="A37" s="21">
        <v>35</v>
      </c>
      <c r="B37" s="109" t="s">
        <v>119</v>
      </c>
      <c r="C37" s="108" t="s">
        <v>2</v>
      </c>
      <c r="D37" s="108"/>
      <c r="E37" s="109" t="s">
        <v>260</v>
      </c>
      <c r="F37" s="108" t="s">
        <v>651</v>
      </c>
      <c r="G37" s="104" t="s">
        <v>2</v>
      </c>
      <c r="H37" s="105">
        <v>0.26</v>
      </c>
      <c r="I37" s="105">
        <v>0.26</v>
      </c>
      <c r="J37" s="106">
        <v>0.26</v>
      </c>
      <c r="K37" s="18">
        <f t="shared" si="0"/>
        <v>0</v>
      </c>
      <c r="L37" s="104" t="s">
        <v>9</v>
      </c>
      <c r="M37" s="109" t="s">
        <v>118</v>
      </c>
    </row>
    <row r="38" spans="1:13" ht="78.75">
      <c r="A38" s="108">
        <v>36</v>
      </c>
      <c r="B38" s="109" t="s">
        <v>119</v>
      </c>
      <c r="C38" s="108" t="s">
        <v>2</v>
      </c>
      <c r="D38" s="108"/>
      <c r="E38" s="109" t="s">
        <v>261</v>
      </c>
      <c r="F38" s="108" t="s">
        <v>651</v>
      </c>
      <c r="G38" s="104" t="s">
        <v>2</v>
      </c>
      <c r="H38" s="105">
        <v>8.41</v>
      </c>
      <c r="I38" s="105">
        <v>8.41</v>
      </c>
      <c r="J38" s="106">
        <v>8.41</v>
      </c>
      <c r="K38" s="18">
        <f t="shared" si="0"/>
        <v>0</v>
      </c>
      <c r="L38" s="104" t="s">
        <v>9</v>
      </c>
      <c r="M38" s="109" t="s">
        <v>118</v>
      </c>
    </row>
    <row r="39" spans="1:13" ht="78.75">
      <c r="A39" s="21">
        <v>37</v>
      </c>
      <c r="B39" s="109" t="s">
        <v>119</v>
      </c>
      <c r="C39" s="108" t="s">
        <v>2</v>
      </c>
      <c r="D39" s="108"/>
      <c r="E39" s="109" t="s">
        <v>262</v>
      </c>
      <c r="F39" s="108" t="s">
        <v>651</v>
      </c>
      <c r="G39" s="104" t="s">
        <v>2</v>
      </c>
      <c r="H39" s="105">
        <v>4.42</v>
      </c>
      <c r="I39" s="105">
        <v>4.42</v>
      </c>
      <c r="J39" s="106">
        <v>4.42</v>
      </c>
      <c r="K39" s="18">
        <f t="shared" si="0"/>
        <v>0</v>
      </c>
      <c r="L39" s="104" t="s">
        <v>9</v>
      </c>
      <c r="M39" s="109" t="s">
        <v>118</v>
      </c>
    </row>
    <row r="40" spans="1:13" ht="78.75">
      <c r="A40" s="108">
        <v>38</v>
      </c>
      <c r="B40" s="109" t="s">
        <v>119</v>
      </c>
      <c r="C40" s="108" t="s">
        <v>2</v>
      </c>
      <c r="D40" s="108"/>
      <c r="E40" s="109" t="s">
        <v>263</v>
      </c>
      <c r="F40" s="108" t="s">
        <v>651</v>
      </c>
      <c r="G40" s="104" t="s">
        <v>2</v>
      </c>
      <c r="H40" s="105">
        <v>7.72</v>
      </c>
      <c r="I40" s="105">
        <v>7.72</v>
      </c>
      <c r="J40" s="106">
        <v>7.72</v>
      </c>
      <c r="K40" s="18">
        <f t="shared" si="0"/>
        <v>0</v>
      </c>
      <c r="L40" s="104" t="s">
        <v>9</v>
      </c>
      <c r="M40" s="109" t="s">
        <v>118</v>
      </c>
    </row>
    <row r="41" spans="1:13" ht="22.5">
      <c r="A41" s="21">
        <v>39</v>
      </c>
      <c r="B41" s="109" t="s">
        <v>119</v>
      </c>
      <c r="C41" s="108" t="s">
        <v>2</v>
      </c>
      <c r="D41" s="108"/>
      <c r="E41" s="109" t="s">
        <v>264</v>
      </c>
      <c r="F41" s="108" t="s">
        <v>652</v>
      </c>
      <c r="G41" s="104" t="s">
        <v>2</v>
      </c>
      <c r="H41" s="105">
        <v>15</v>
      </c>
      <c r="I41" s="105">
        <v>15</v>
      </c>
      <c r="J41" s="106">
        <v>15</v>
      </c>
      <c r="K41" s="18">
        <f t="shared" si="0"/>
        <v>0</v>
      </c>
      <c r="L41" s="104" t="s">
        <v>9</v>
      </c>
      <c r="M41" s="109" t="s">
        <v>118</v>
      </c>
    </row>
    <row r="42" spans="1:13" ht="22.5">
      <c r="A42" s="108">
        <v>40</v>
      </c>
      <c r="B42" s="109" t="s">
        <v>119</v>
      </c>
      <c r="C42" s="108" t="s">
        <v>2</v>
      </c>
      <c r="D42" s="108"/>
      <c r="E42" s="109" t="s">
        <v>265</v>
      </c>
      <c r="F42" s="108" t="s">
        <v>651</v>
      </c>
      <c r="G42" s="104" t="s">
        <v>2</v>
      </c>
      <c r="H42" s="105">
        <v>15</v>
      </c>
      <c r="I42" s="105">
        <v>15</v>
      </c>
      <c r="J42" s="106">
        <v>15</v>
      </c>
      <c r="K42" s="18">
        <f t="shared" si="0"/>
        <v>0</v>
      </c>
      <c r="L42" s="104" t="s">
        <v>9</v>
      </c>
      <c r="M42" s="109" t="s">
        <v>118</v>
      </c>
    </row>
    <row r="43" spans="1:13" ht="33.75">
      <c r="A43" s="21">
        <v>41</v>
      </c>
      <c r="B43" s="109" t="s">
        <v>119</v>
      </c>
      <c r="C43" s="108" t="s">
        <v>2</v>
      </c>
      <c r="D43" s="108"/>
      <c r="E43" s="109" t="s">
        <v>266</v>
      </c>
      <c r="F43" s="108" t="s">
        <v>650</v>
      </c>
      <c r="G43" s="104" t="s">
        <v>2</v>
      </c>
      <c r="H43" s="105">
        <v>10</v>
      </c>
      <c r="I43" s="105">
        <v>10</v>
      </c>
      <c r="J43" s="106">
        <v>10</v>
      </c>
      <c r="K43" s="18">
        <f t="shared" si="0"/>
        <v>0</v>
      </c>
      <c r="L43" s="104" t="s">
        <v>9</v>
      </c>
      <c r="M43" s="109" t="s">
        <v>118</v>
      </c>
    </row>
    <row r="44" spans="1:13" ht="33.75">
      <c r="A44" s="108">
        <v>42</v>
      </c>
      <c r="B44" s="109" t="s">
        <v>119</v>
      </c>
      <c r="C44" s="108" t="s">
        <v>2</v>
      </c>
      <c r="D44" s="108"/>
      <c r="E44" s="109" t="s">
        <v>267</v>
      </c>
      <c r="F44" s="108" t="s">
        <v>650</v>
      </c>
      <c r="G44" s="104" t="s">
        <v>2</v>
      </c>
      <c r="H44" s="105">
        <v>15</v>
      </c>
      <c r="I44" s="105">
        <v>15</v>
      </c>
      <c r="J44" s="106">
        <v>15</v>
      </c>
      <c r="K44" s="18">
        <f t="shared" si="0"/>
        <v>0</v>
      </c>
      <c r="L44" s="104" t="s">
        <v>9</v>
      </c>
      <c r="M44" s="109" t="s">
        <v>118</v>
      </c>
    </row>
    <row r="45" spans="1:13" ht="45">
      <c r="A45" s="21">
        <v>43</v>
      </c>
      <c r="B45" s="109" t="s">
        <v>119</v>
      </c>
      <c r="C45" s="108" t="s">
        <v>2</v>
      </c>
      <c r="D45" s="108"/>
      <c r="E45" s="109" t="s">
        <v>268</v>
      </c>
      <c r="F45" s="108" t="s">
        <v>651</v>
      </c>
      <c r="G45" s="104" t="s">
        <v>2</v>
      </c>
      <c r="H45" s="105">
        <v>10</v>
      </c>
      <c r="I45" s="105">
        <v>10</v>
      </c>
      <c r="J45" s="106">
        <v>10</v>
      </c>
      <c r="K45" s="18">
        <f t="shared" si="0"/>
        <v>0</v>
      </c>
      <c r="L45" s="104" t="s">
        <v>9</v>
      </c>
      <c r="M45" s="109" t="s">
        <v>118</v>
      </c>
    </row>
    <row r="46" spans="1:13" ht="33.75">
      <c r="A46" s="108">
        <v>44</v>
      </c>
      <c r="B46" s="109" t="s">
        <v>119</v>
      </c>
      <c r="C46" s="108" t="s">
        <v>2</v>
      </c>
      <c r="D46" s="108"/>
      <c r="E46" s="109" t="s">
        <v>269</v>
      </c>
      <c r="F46" s="108" t="s">
        <v>650</v>
      </c>
      <c r="G46" s="104" t="s">
        <v>2</v>
      </c>
      <c r="H46" s="105">
        <v>5</v>
      </c>
      <c r="I46" s="105">
        <v>5</v>
      </c>
      <c r="J46" s="106">
        <v>5</v>
      </c>
      <c r="K46" s="18">
        <f t="shared" si="0"/>
        <v>0</v>
      </c>
      <c r="L46" s="104" t="s">
        <v>9</v>
      </c>
      <c r="M46" s="109" t="s">
        <v>118</v>
      </c>
    </row>
    <row r="47" spans="1:13" ht="45">
      <c r="A47" s="21">
        <v>45</v>
      </c>
      <c r="B47" s="109" t="s">
        <v>119</v>
      </c>
      <c r="C47" s="108" t="s">
        <v>2</v>
      </c>
      <c r="D47" s="108"/>
      <c r="E47" s="109" t="s">
        <v>270</v>
      </c>
      <c r="F47" s="108" t="s">
        <v>651</v>
      </c>
      <c r="G47" s="104" t="s">
        <v>2</v>
      </c>
      <c r="H47" s="105">
        <v>20</v>
      </c>
      <c r="I47" s="105">
        <v>20</v>
      </c>
      <c r="J47" s="106">
        <v>20</v>
      </c>
      <c r="K47" s="18">
        <f t="shared" si="0"/>
        <v>0</v>
      </c>
      <c r="L47" s="104" t="s">
        <v>9</v>
      </c>
      <c r="M47" s="109" t="s">
        <v>118</v>
      </c>
    </row>
    <row r="48" spans="1:13" ht="33.75">
      <c r="A48" s="108">
        <v>46</v>
      </c>
      <c r="B48" s="109" t="s">
        <v>119</v>
      </c>
      <c r="C48" s="108" t="s">
        <v>2</v>
      </c>
      <c r="D48" s="108"/>
      <c r="E48" s="109" t="s">
        <v>271</v>
      </c>
      <c r="F48" s="108" t="s">
        <v>650</v>
      </c>
      <c r="G48" s="104" t="s">
        <v>2</v>
      </c>
      <c r="H48" s="105">
        <v>14</v>
      </c>
      <c r="I48" s="105">
        <v>14</v>
      </c>
      <c r="J48" s="106">
        <v>14</v>
      </c>
      <c r="K48" s="18">
        <f t="shared" si="0"/>
        <v>0</v>
      </c>
      <c r="L48" s="104" t="s">
        <v>9</v>
      </c>
      <c r="M48" s="109" t="s">
        <v>118</v>
      </c>
    </row>
    <row r="49" spans="1:13" ht="33.75">
      <c r="A49" s="21">
        <v>47</v>
      </c>
      <c r="B49" s="109" t="s">
        <v>119</v>
      </c>
      <c r="C49" s="108" t="s">
        <v>2</v>
      </c>
      <c r="D49" s="108"/>
      <c r="E49" s="109" t="s">
        <v>272</v>
      </c>
      <c r="F49" s="108" t="s">
        <v>651</v>
      </c>
      <c r="G49" s="104" t="s">
        <v>2</v>
      </c>
      <c r="H49" s="105">
        <v>15</v>
      </c>
      <c r="I49" s="105">
        <v>15</v>
      </c>
      <c r="J49" s="106">
        <v>15</v>
      </c>
      <c r="K49" s="18">
        <f t="shared" si="0"/>
        <v>0</v>
      </c>
      <c r="L49" s="104" t="s">
        <v>9</v>
      </c>
      <c r="M49" s="109" t="s">
        <v>118</v>
      </c>
    </row>
    <row r="50" spans="1:13" ht="33.75">
      <c r="A50" s="108">
        <v>48</v>
      </c>
      <c r="B50" s="109" t="s">
        <v>119</v>
      </c>
      <c r="C50" s="108" t="s">
        <v>2</v>
      </c>
      <c r="D50" s="108"/>
      <c r="E50" s="109" t="s">
        <v>273</v>
      </c>
      <c r="F50" s="108" t="s">
        <v>652</v>
      </c>
      <c r="G50" s="104" t="s">
        <v>2</v>
      </c>
      <c r="H50" s="105">
        <v>15</v>
      </c>
      <c r="I50" s="105">
        <v>15</v>
      </c>
      <c r="J50" s="106">
        <v>15</v>
      </c>
      <c r="K50" s="18">
        <f t="shared" si="0"/>
        <v>0</v>
      </c>
      <c r="L50" s="104" t="s">
        <v>9</v>
      </c>
      <c r="M50" s="109" t="s">
        <v>118</v>
      </c>
    </row>
    <row r="51" spans="1:13" ht="33.75">
      <c r="A51" s="21">
        <v>49</v>
      </c>
      <c r="B51" s="109" t="s">
        <v>119</v>
      </c>
      <c r="C51" s="108" t="s">
        <v>2</v>
      </c>
      <c r="D51" s="108"/>
      <c r="E51" s="109" t="s">
        <v>274</v>
      </c>
      <c r="F51" s="108" t="s">
        <v>652</v>
      </c>
      <c r="G51" s="104" t="s">
        <v>2</v>
      </c>
      <c r="H51" s="105">
        <v>15</v>
      </c>
      <c r="I51" s="105">
        <v>15</v>
      </c>
      <c r="J51" s="106">
        <v>15</v>
      </c>
      <c r="K51" s="18">
        <f t="shared" si="0"/>
        <v>0</v>
      </c>
      <c r="L51" s="104" t="s">
        <v>9</v>
      </c>
      <c r="M51" s="109" t="s">
        <v>118</v>
      </c>
    </row>
    <row r="52" spans="1:13" ht="33.75">
      <c r="A52" s="108">
        <v>50</v>
      </c>
      <c r="B52" s="109" t="s">
        <v>119</v>
      </c>
      <c r="C52" s="108" t="s">
        <v>2</v>
      </c>
      <c r="D52" s="108"/>
      <c r="E52" s="109" t="s">
        <v>275</v>
      </c>
      <c r="F52" s="108" t="s">
        <v>652</v>
      </c>
      <c r="G52" s="104" t="s">
        <v>2</v>
      </c>
      <c r="H52" s="105">
        <v>10</v>
      </c>
      <c r="I52" s="105">
        <v>10</v>
      </c>
      <c r="J52" s="106">
        <v>10</v>
      </c>
      <c r="K52" s="18">
        <f t="shared" si="0"/>
        <v>0</v>
      </c>
      <c r="L52" s="104" t="s">
        <v>9</v>
      </c>
      <c r="M52" s="109" t="s">
        <v>118</v>
      </c>
    </row>
    <row r="53" spans="1:13" ht="55.5">
      <c r="A53" s="21">
        <v>51</v>
      </c>
      <c r="B53" s="109" t="s">
        <v>228</v>
      </c>
      <c r="C53" s="108" t="s">
        <v>2</v>
      </c>
      <c r="D53" s="108"/>
      <c r="E53" s="109" t="s">
        <v>276</v>
      </c>
      <c r="F53" s="108" t="s">
        <v>650</v>
      </c>
      <c r="G53" s="104" t="s">
        <v>2</v>
      </c>
      <c r="H53" s="105">
        <v>6</v>
      </c>
      <c r="I53" s="105">
        <v>6</v>
      </c>
      <c r="J53" s="106">
        <v>6</v>
      </c>
      <c r="K53" s="18">
        <f t="shared" si="0"/>
        <v>0</v>
      </c>
      <c r="L53" s="104" t="s">
        <v>9</v>
      </c>
      <c r="M53" s="109" t="s">
        <v>228</v>
      </c>
    </row>
    <row r="54" spans="1:13" ht="33.75">
      <c r="A54" s="108">
        <v>52</v>
      </c>
      <c r="B54" s="109" t="s">
        <v>228</v>
      </c>
      <c r="C54" s="108" t="s">
        <v>2</v>
      </c>
      <c r="D54" s="108"/>
      <c r="E54" s="109" t="s">
        <v>277</v>
      </c>
      <c r="F54" s="108" t="s">
        <v>650</v>
      </c>
      <c r="G54" s="104" t="s">
        <v>2</v>
      </c>
      <c r="H54" s="105">
        <v>25</v>
      </c>
      <c r="I54" s="105">
        <v>25</v>
      </c>
      <c r="J54" s="106">
        <v>25</v>
      </c>
      <c r="K54" s="18">
        <f t="shared" si="0"/>
        <v>0</v>
      </c>
      <c r="L54" s="104" t="s">
        <v>9</v>
      </c>
      <c r="M54" s="109" t="s">
        <v>228</v>
      </c>
    </row>
    <row r="55" spans="1:13" ht="33.75">
      <c r="A55" s="21">
        <v>53</v>
      </c>
      <c r="B55" s="109" t="s">
        <v>10</v>
      </c>
      <c r="C55" s="108" t="s">
        <v>2</v>
      </c>
      <c r="D55" s="108"/>
      <c r="E55" s="109" t="s">
        <v>278</v>
      </c>
      <c r="F55" s="108" t="s">
        <v>650</v>
      </c>
      <c r="G55" s="104" t="s">
        <v>2</v>
      </c>
      <c r="H55" s="105">
        <v>8</v>
      </c>
      <c r="I55" s="105">
        <v>8</v>
      </c>
      <c r="J55" s="106">
        <v>8</v>
      </c>
      <c r="K55" s="18">
        <f t="shared" si="0"/>
        <v>0</v>
      </c>
      <c r="L55" s="104" t="s">
        <v>9</v>
      </c>
      <c r="M55" s="109" t="s">
        <v>512</v>
      </c>
    </row>
    <row r="56" spans="1:13" ht="45">
      <c r="A56" s="108">
        <v>54</v>
      </c>
      <c r="B56" s="109" t="s">
        <v>10</v>
      </c>
      <c r="C56" s="108" t="s">
        <v>2</v>
      </c>
      <c r="D56" s="108"/>
      <c r="E56" s="109" t="s">
        <v>279</v>
      </c>
      <c r="F56" s="108" t="s">
        <v>650</v>
      </c>
      <c r="G56" s="104" t="s">
        <v>2</v>
      </c>
      <c r="H56" s="105">
        <v>25</v>
      </c>
      <c r="I56" s="105">
        <v>25</v>
      </c>
      <c r="J56" s="106">
        <v>25</v>
      </c>
      <c r="K56" s="18">
        <f t="shared" si="0"/>
        <v>0</v>
      </c>
      <c r="L56" s="104" t="s">
        <v>9</v>
      </c>
      <c r="M56" s="109" t="s">
        <v>512</v>
      </c>
    </row>
    <row r="57" spans="1:13" ht="33.75">
      <c r="A57" s="21">
        <v>55</v>
      </c>
      <c r="B57" s="109" t="s">
        <v>10</v>
      </c>
      <c r="C57" s="108" t="s">
        <v>2</v>
      </c>
      <c r="D57" s="108"/>
      <c r="E57" s="109" t="s">
        <v>280</v>
      </c>
      <c r="F57" s="108" t="s">
        <v>650</v>
      </c>
      <c r="G57" s="104" t="s">
        <v>2</v>
      </c>
      <c r="H57" s="105">
        <v>4</v>
      </c>
      <c r="I57" s="105">
        <v>4</v>
      </c>
      <c r="J57" s="106">
        <v>4</v>
      </c>
      <c r="K57" s="18">
        <f t="shared" si="0"/>
        <v>0</v>
      </c>
      <c r="L57" s="104" t="s">
        <v>9</v>
      </c>
      <c r="M57" s="109" t="s">
        <v>512</v>
      </c>
    </row>
    <row r="58" spans="1:13" ht="33.75">
      <c r="A58" s="108">
        <v>56</v>
      </c>
      <c r="B58" s="109" t="s">
        <v>10</v>
      </c>
      <c r="C58" s="108" t="s">
        <v>2</v>
      </c>
      <c r="D58" s="108"/>
      <c r="E58" s="109" t="s">
        <v>281</v>
      </c>
      <c r="F58" s="108" t="s">
        <v>650</v>
      </c>
      <c r="G58" s="104" t="s">
        <v>2</v>
      </c>
      <c r="H58" s="107">
        <v>12.5</v>
      </c>
      <c r="I58" s="107">
        <v>12.5</v>
      </c>
      <c r="J58" s="106">
        <v>12.5</v>
      </c>
      <c r="K58" s="18">
        <f t="shared" si="0"/>
        <v>0</v>
      </c>
      <c r="L58" s="104" t="s">
        <v>9</v>
      </c>
      <c r="M58" s="109" t="s">
        <v>512</v>
      </c>
    </row>
    <row r="59" spans="1:13" ht="45">
      <c r="A59" s="21">
        <v>57</v>
      </c>
      <c r="B59" s="109" t="s">
        <v>11</v>
      </c>
      <c r="C59" s="108" t="s">
        <v>2</v>
      </c>
      <c r="D59" s="108"/>
      <c r="E59" s="109" t="s">
        <v>282</v>
      </c>
      <c r="F59" s="108" t="s">
        <v>650</v>
      </c>
      <c r="G59" s="104" t="s">
        <v>2</v>
      </c>
      <c r="H59" s="105">
        <v>3.42</v>
      </c>
      <c r="I59" s="105">
        <v>3.42</v>
      </c>
      <c r="J59" s="106">
        <v>3.42</v>
      </c>
      <c r="K59" s="18">
        <f t="shared" si="0"/>
        <v>0</v>
      </c>
      <c r="L59" s="104" t="s">
        <v>9</v>
      </c>
      <c r="M59" s="109" t="s">
        <v>513</v>
      </c>
    </row>
    <row r="60" spans="1:13" ht="22.5">
      <c r="A60" s="108">
        <v>58</v>
      </c>
      <c r="B60" s="109" t="s">
        <v>11</v>
      </c>
      <c r="C60" s="108" t="s">
        <v>2</v>
      </c>
      <c r="D60" s="108"/>
      <c r="E60" s="109" t="s">
        <v>283</v>
      </c>
      <c r="F60" s="108" t="s">
        <v>650</v>
      </c>
      <c r="G60" s="104" t="s">
        <v>2</v>
      </c>
      <c r="H60" s="105">
        <v>5</v>
      </c>
      <c r="I60" s="105">
        <v>5</v>
      </c>
      <c r="J60" s="106">
        <v>5</v>
      </c>
      <c r="K60" s="18">
        <f t="shared" si="0"/>
        <v>0</v>
      </c>
      <c r="L60" s="104" t="s">
        <v>9</v>
      </c>
      <c r="M60" s="109" t="s">
        <v>513</v>
      </c>
    </row>
    <row r="61" spans="1:13" ht="33.75">
      <c r="A61" s="21">
        <v>59</v>
      </c>
      <c r="B61" s="109" t="s">
        <v>286</v>
      </c>
      <c r="C61" s="108" t="s">
        <v>2</v>
      </c>
      <c r="D61" s="108"/>
      <c r="E61" s="109" t="s">
        <v>284</v>
      </c>
      <c r="F61" s="108" t="s">
        <v>651</v>
      </c>
      <c r="G61" s="104" t="s">
        <v>2</v>
      </c>
      <c r="H61" s="105">
        <v>10</v>
      </c>
      <c r="I61" s="105">
        <v>10</v>
      </c>
      <c r="J61" s="106">
        <v>10</v>
      </c>
      <c r="K61" s="18">
        <f t="shared" si="0"/>
        <v>0</v>
      </c>
      <c r="L61" s="104" t="s">
        <v>9</v>
      </c>
      <c r="M61" s="109" t="s">
        <v>553</v>
      </c>
    </row>
    <row r="62" spans="1:13" ht="56.25">
      <c r="A62" s="108">
        <v>60</v>
      </c>
      <c r="B62" s="109" t="s">
        <v>286</v>
      </c>
      <c r="C62" s="108" t="s">
        <v>2</v>
      </c>
      <c r="D62" s="108"/>
      <c r="E62" s="109" t="s">
        <v>285</v>
      </c>
      <c r="F62" s="108" t="s">
        <v>650</v>
      </c>
      <c r="G62" s="104" t="s">
        <v>2</v>
      </c>
      <c r="H62" s="105">
        <v>6.7</v>
      </c>
      <c r="I62" s="105">
        <v>6.7</v>
      </c>
      <c r="J62" s="106">
        <v>6.7</v>
      </c>
      <c r="K62" s="18">
        <f t="shared" si="0"/>
        <v>0</v>
      </c>
      <c r="L62" s="104" t="s">
        <v>9</v>
      </c>
      <c r="M62" s="109" t="s">
        <v>553</v>
      </c>
    </row>
    <row r="63" spans="1:13">
      <c r="A63" s="219" t="s">
        <v>659</v>
      </c>
      <c r="B63" s="221"/>
      <c r="C63" s="21"/>
      <c r="D63" s="21"/>
      <c r="E63" s="103"/>
      <c r="F63" s="21"/>
      <c r="G63" s="102"/>
      <c r="H63" s="107">
        <f>SUM(H3:H62)</f>
        <v>500.26900000000001</v>
      </c>
      <c r="I63" s="107">
        <f>SUM(I3:I62)</f>
        <v>500.26900000000001</v>
      </c>
      <c r="J63" s="107">
        <f>SUM(J3:J62)</f>
        <v>500.26900000000001</v>
      </c>
      <c r="K63" s="18">
        <f>SUM(K3:K62)</f>
        <v>0</v>
      </c>
      <c r="L63" s="102"/>
      <c r="M63" s="103"/>
    </row>
    <row r="68" spans="13:13">
      <c r="M68">
        <f>5+0.14+0.1</f>
        <v>5.2399999999999993</v>
      </c>
    </row>
    <row r="69" spans="13:13">
      <c r="M69">
        <f>M68-5.27</f>
        <v>-3.0000000000000249E-2</v>
      </c>
    </row>
  </sheetData>
  <mergeCells count="2">
    <mergeCell ref="A2:M2"/>
    <mergeCell ref="A63:B63"/>
  </mergeCells>
  <pageMargins left="0.70866141732283472" right="0.70866141732283472" top="0.74803149606299213" bottom="0.74803149606299213" header="0.31496062992125984" footer="0.31496062992125984"/>
  <pageSetup paperSize="9" scale="90" orientation="landscape" horizontalDpi="0" verticalDpi="0" r:id="rId1"/>
</worksheet>
</file>

<file path=xl/worksheets/sheet13.xml><?xml version="1.0" encoding="utf-8"?>
<worksheet xmlns="http://schemas.openxmlformats.org/spreadsheetml/2006/main" xmlns:r="http://schemas.openxmlformats.org/officeDocument/2006/relationships">
  <dimension ref="A1:M93"/>
  <sheetViews>
    <sheetView workbookViewId="0">
      <selection sqref="A1:M84"/>
    </sheetView>
  </sheetViews>
  <sheetFormatPr defaultRowHeight="15"/>
  <cols>
    <col min="5" max="5" width="32.42578125" customWidth="1"/>
    <col min="13" max="13" width="21.5703125" customWidth="1"/>
  </cols>
  <sheetData>
    <row r="1" spans="1:13" ht="45">
      <c r="A1" s="108" t="s">
        <v>639</v>
      </c>
      <c r="B1" s="108" t="s">
        <v>7</v>
      </c>
      <c r="C1" s="108" t="s">
        <v>576</v>
      </c>
      <c r="D1" s="108" t="s">
        <v>640</v>
      </c>
      <c r="E1" s="108" t="s">
        <v>641</v>
      </c>
      <c r="F1" s="108" t="s">
        <v>642</v>
      </c>
      <c r="G1" s="108" t="s">
        <v>643</v>
      </c>
      <c r="H1" s="108" t="s">
        <v>644</v>
      </c>
      <c r="I1" s="108" t="s">
        <v>645</v>
      </c>
      <c r="J1" s="108" t="s">
        <v>646</v>
      </c>
      <c r="K1" s="108" t="s">
        <v>647</v>
      </c>
      <c r="L1" s="108" t="s">
        <v>648</v>
      </c>
      <c r="M1" s="108" t="s">
        <v>649</v>
      </c>
    </row>
    <row r="2" spans="1:13" ht="21">
      <c r="A2" s="239" t="s">
        <v>825</v>
      </c>
      <c r="B2" s="239"/>
      <c r="C2" s="239"/>
      <c r="D2" s="239"/>
      <c r="E2" s="239"/>
      <c r="F2" s="239"/>
      <c r="G2" s="239"/>
      <c r="H2" s="239"/>
      <c r="I2" s="239"/>
      <c r="J2" s="239"/>
      <c r="K2" s="239"/>
      <c r="L2" s="239"/>
      <c r="M2" s="239"/>
    </row>
    <row r="3" spans="1:13" ht="21">
      <c r="A3" s="21">
        <v>1</v>
      </c>
      <c r="B3" s="103" t="s">
        <v>8</v>
      </c>
      <c r="C3" s="21" t="s">
        <v>1</v>
      </c>
      <c r="D3" s="18">
        <v>500</v>
      </c>
      <c r="E3" s="103" t="s">
        <v>148</v>
      </c>
      <c r="F3" s="21" t="s">
        <v>650</v>
      </c>
      <c r="G3" s="102" t="s">
        <v>1</v>
      </c>
      <c r="H3" s="107">
        <v>10</v>
      </c>
      <c r="I3" s="107">
        <v>10</v>
      </c>
      <c r="J3" s="18">
        <v>10</v>
      </c>
      <c r="K3" s="18">
        <f>H3-J3</f>
        <v>0</v>
      </c>
      <c r="L3" s="102" t="s">
        <v>9</v>
      </c>
      <c r="M3" s="103" t="s">
        <v>788</v>
      </c>
    </row>
    <row r="4" spans="1:13" ht="22.5">
      <c r="A4" s="108">
        <v>2</v>
      </c>
      <c r="B4" s="109" t="s">
        <v>8</v>
      </c>
      <c r="C4" s="108" t="s">
        <v>1</v>
      </c>
      <c r="D4" s="108"/>
      <c r="E4" s="109" t="s">
        <v>149</v>
      </c>
      <c r="F4" s="108" t="s">
        <v>650</v>
      </c>
      <c r="G4" s="104" t="s">
        <v>1</v>
      </c>
      <c r="H4" s="105">
        <v>10</v>
      </c>
      <c r="I4" s="105">
        <v>10</v>
      </c>
      <c r="J4" s="106">
        <v>10</v>
      </c>
      <c r="K4" s="18">
        <f t="shared" ref="K4:K66" si="0">H4-J4</f>
        <v>0</v>
      </c>
      <c r="L4" s="104" t="s">
        <v>9</v>
      </c>
      <c r="M4" s="109" t="s">
        <v>788</v>
      </c>
    </row>
    <row r="5" spans="1:13" ht="33.75">
      <c r="A5" s="21">
        <v>3</v>
      </c>
      <c r="B5" s="109" t="s">
        <v>8</v>
      </c>
      <c r="C5" s="108" t="s">
        <v>1</v>
      </c>
      <c r="D5" s="108"/>
      <c r="E5" s="109" t="s">
        <v>150</v>
      </c>
      <c r="F5" s="108" t="s">
        <v>650</v>
      </c>
      <c r="G5" s="104" t="s">
        <v>1</v>
      </c>
      <c r="H5" s="105">
        <v>2.5</v>
      </c>
      <c r="I5" s="105">
        <v>2.5</v>
      </c>
      <c r="J5" s="106">
        <v>2.5</v>
      </c>
      <c r="K5" s="18">
        <f t="shared" si="0"/>
        <v>0</v>
      </c>
      <c r="L5" s="104" t="s">
        <v>9</v>
      </c>
      <c r="M5" s="109" t="s">
        <v>788</v>
      </c>
    </row>
    <row r="6" spans="1:13" ht="22.5">
      <c r="A6" s="108">
        <v>4</v>
      </c>
      <c r="B6" s="109" t="s">
        <v>8</v>
      </c>
      <c r="C6" s="108" t="s">
        <v>1</v>
      </c>
      <c r="D6" s="108"/>
      <c r="E6" s="109" t="s">
        <v>151</v>
      </c>
      <c r="F6" s="108" t="s">
        <v>650</v>
      </c>
      <c r="G6" s="104" t="s">
        <v>1</v>
      </c>
      <c r="H6" s="105">
        <v>8</v>
      </c>
      <c r="I6" s="105">
        <v>8</v>
      </c>
      <c r="J6" s="106">
        <v>8</v>
      </c>
      <c r="K6" s="18">
        <f t="shared" si="0"/>
        <v>0</v>
      </c>
      <c r="L6" s="104" t="s">
        <v>9</v>
      </c>
      <c r="M6" s="109" t="s">
        <v>788</v>
      </c>
    </row>
    <row r="7" spans="1:13" ht="22.5">
      <c r="A7" s="21">
        <v>5</v>
      </c>
      <c r="B7" s="109" t="s">
        <v>8</v>
      </c>
      <c r="C7" s="108" t="s">
        <v>1</v>
      </c>
      <c r="D7" s="108"/>
      <c r="E7" s="109" t="s">
        <v>152</v>
      </c>
      <c r="F7" s="108" t="s">
        <v>657</v>
      </c>
      <c r="G7" s="104" t="s">
        <v>1</v>
      </c>
      <c r="H7" s="105">
        <v>8</v>
      </c>
      <c r="I7" s="105">
        <v>8</v>
      </c>
      <c r="J7" s="106">
        <v>8</v>
      </c>
      <c r="K7" s="18">
        <f t="shared" si="0"/>
        <v>0</v>
      </c>
      <c r="L7" s="104" t="s">
        <v>9</v>
      </c>
      <c r="M7" s="109" t="s">
        <v>788</v>
      </c>
    </row>
    <row r="8" spans="1:13" ht="33.75">
      <c r="A8" s="108">
        <v>6</v>
      </c>
      <c r="B8" s="109" t="s">
        <v>8</v>
      </c>
      <c r="C8" s="108" t="s">
        <v>1</v>
      </c>
      <c r="D8" s="108"/>
      <c r="E8" s="109" t="s">
        <v>153</v>
      </c>
      <c r="F8" s="108" t="s">
        <v>650</v>
      </c>
      <c r="G8" s="104" t="s">
        <v>1</v>
      </c>
      <c r="H8" s="105">
        <v>3</v>
      </c>
      <c r="I8" s="105">
        <v>3</v>
      </c>
      <c r="J8" s="106">
        <v>3</v>
      </c>
      <c r="K8" s="18">
        <f t="shared" si="0"/>
        <v>0</v>
      </c>
      <c r="L8" s="104" t="s">
        <v>9</v>
      </c>
      <c r="M8" s="109" t="s">
        <v>788</v>
      </c>
    </row>
    <row r="9" spans="1:13" ht="45">
      <c r="A9" s="21">
        <v>7</v>
      </c>
      <c r="B9" s="109" t="s">
        <v>8</v>
      </c>
      <c r="C9" s="108" t="s">
        <v>1</v>
      </c>
      <c r="D9" s="108"/>
      <c r="E9" s="109" t="s">
        <v>154</v>
      </c>
      <c r="F9" s="108" t="s">
        <v>650</v>
      </c>
      <c r="G9" s="104" t="s">
        <v>1</v>
      </c>
      <c r="H9" s="105">
        <v>1.5</v>
      </c>
      <c r="I9" s="105">
        <v>1.5</v>
      </c>
      <c r="J9" s="106">
        <v>1.5</v>
      </c>
      <c r="K9" s="18">
        <f t="shared" si="0"/>
        <v>0</v>
      </c>
      <c r="L9" s="104" t="s">
        <v>9</v>
      </c>
      <c r="M9" s="109" t="s">
        <v>788</v>
      </c>
    </row>
    <row r="10" spans="1:13" ht="22.5">
      <c r="A10" s="108">
        <v>8</v>
      </c>
      <c r="B10" s="109" t="s">
        <v>8</v>
      </c>
      <c r="C10" s="108" t="s">
        <v>1</v>
      </c>
      <c r="D10" s="108"/>
      <c r="E10" s="109" t="s">
        <v>155</v>
      </c>
      <c r="F10" s="108" t="s">
        <v>650</v>
      </c>
      <c r="G10" s="104" t="s">
        <v>1</v>
      </c>
      <c r="H10" s="105">
        <v>10</v>
      </c>
      <c r="I10" s="105">
        <v>10</v>
      </c>
      <c r="J10" s="106">
        <v>10</v>
      </c>
      <c r="K10" s="18">
        <f t="shared" si="0"/>
        <v>0</v>
      </c>
      <c r="L10" s="104" t="s">
        <v>9</v>
      </c>
      <c r="M10" s="109" t="s">
        <v>788</v>
      </c>
    </row>
    <row r="11" spans="1:13" ht="22.5">
      <c r="A11" s="21">
        <v>9</v>
      </c>
      <c r="B11" s="109" t="s">
        <v>8</v>
      </c>
      <c r="C11" s="108" t="s">
        <v>1</v>
      </c>
      <c r="D11" s="108"/>
      <c r="E11" s="109" t="s">
        <v>156</v>
      </c>
      <c r="F11" s="108" t="s">
        <v>650</v>
      </c>
      <c r="G11" s="104" t="s">
        <v>1</v>
      </c>
      <c r="H11" s="105">
        <v>10</v>
      </c>
      <c r="I11" s="105">
        <v>10</v>
      </c>
      <c r="J11" s="106">
        <v>10</v>
      </c>
      <c r="K11" s="18">
        <f t="shared" si="0"/>
        <v>0</v>
      </c>
      <c r="L11" s="104" t="s">
        <v>9</v>
      </c>
      <c r="M11" s="109" t="s">
        <v>788</v>
      </c>
    </row>
    <row r="12" spans="1:13" ht="22.5">
      <c r="A12" s="108">
        <v>10</v>
      </c>
      <c r="B12" s="109" t="s">
        <v>8</v>
      </c>
      <c r="C12" s="108" t="s">
        <v>1</v>
      </c>
      <c r="D12" s="108"/>
      <c r="E12" s="109" t="s">
        <v>157</v>
      </c>
      <c r="F12" s="108" t="s">
        <v>650</v>
      </c>
      <c r="G12" s="104" t="s">
        <v>1</v>
      </c>
      <c r="H12" s="105">
        <v>25</v>
      </c>
      <c r="I12" s="105">
        <v>25</v>
      </c>
      <c r="J12" s="106">
        <v>25</v>
      </c>
      <c r="K12" s="18">
        <f t="shared" si="0"/>
        <v>0</v>
      </c>
      <c r="L12" s="104" t="s">
        <v>9</v>
      </c>
      <c r="M12" s="109" t="s">
        <v>788</v>
      </c>
    </row>
    <row r="13" spans="1:13" ht="33.75">
      <c r="A13" s="21">
        <v>11</v>
      </c>
      <c r="B13" s="109" t="s">
        <v>8</v>
      </c>
      <c r="C13" s="108" t="s">
        <v>1</v>
      </c>
      <c r="D13" s="108"/>
      <c r="E13" s="109" t="s">
        <v>158</v>
      </c>
      <c r="F13" s="108" t="s">
        <v>650</v>
      </c>
      <c r="G13" s="104" t="s">
        <v>1</v>
      </c>
      <c r="H13" s="105">
        <v>7</v>
      </c>
      <c r="I13" s="105">
        <v>7</v>
      </c>
      <c r="J13" s="106">
        <v>7</v>
      </c>
      <c r="K13" s="18">
        <f t="shared" si="0"/>
        <v>0</v>
      </c>
      <c r="L13" s="104" t="s">
        <v>9</v>
      </c>
      <c r="M13" s="109" t="s">
        <v>788</v>
      </c>
    </row>
    <row r="14" spans="1:13" ht="33.75">
      <c r="A14" s="108">
        <v>12</v>
      </c>
      <c r="B14" s="109" t="s">
        <v>8</v>
      </c>
      <c r="C14" s="108" t="s">
        <v>1</v>
      </c>
      <c r="D14" s="108"/>
      <c r="E14" s="109" t="s">
        <v>159</v>
      </c>
      <c r="F14" s="108" t="s">
        <v>650</v>
      </c>
      <c r="G14" s="104" t="s">
        <v>1</v>
      </c>
      <c r="H14" s="105">
        <v>10</v>
      </c>
      <c r="I14" s="105">
        <v>10</v>
      </c>
      <c r="J14" s="106">
        <v>10</v>
      </c>
      <c r="K14" s="18">
        <f t="shared" si="0"/>
        <v>0</v>
      </c>
      <c r="L14" s="104" t="s">
        <v>9</v>
      </c>
      <c r="M14" s="109" t="s">
        <v>788</v>
      </c>
    </row>
    <row r="15" spans="1:13" ht="22.5">
      <c r="A15" s="21">
        <v>13</v>
      </c>
      <c r="B15" s="109" t="s">
        <v>8</v>
      </c>
      <c r="C15" s="108" t="s">
        <v>1</v>
      </c>
      <c r="D15" s="108"/>
      <c r="E15" s="109" t="s">
        <v>160</v>
      </c>
      <c r="F15" s="108" t="s">
        <v>650</v>
      </c>
      <c r="G15" s="104" t="s">
        <v>1</v>
      </c>
      <c r="H15" s="105">
        <v>10</v>
      </c>
      <c r="I15" s="105">
        <v>10</v>
      </c>
      <c r="J15" s="106">
        <v>10</v>
      </c>
      <c r="K15" s="18">
        <f t="shared" si="0"/>
        <v>0</v>
      </c>
      <c r="L15" s="104" t="s">
        <v>9</v>
      </c>
      <c r="M15" s="109" t="s">
        <v>788</v>
      </c>
    </row>
    <row r="16" spans="1:13" ht="22.5">
      <c r="A16" s="108">
        <v>14</v>
      </c>
      <c r="B16" s="109" t="s">
        <v>8</v>
      </c>
      <c r="C16" s="108" t="s">
        <v>1</v>
      </c>
      <c r="D16" s="108"/>
      <c r="E16" s="109" t="s">
        <v>161</v>
      </c>
      <c r="F16" s="108" t="s">
        <v>650</v>
      </c>
      <c r="G16" s="104" t="s">
        <v>1</v>
      </c>
      <c r="H16" s="105">
        <v>10</v>
      </c>
      <c r="I16" s="105">
        <v>10</v>
      </c>
      <c r="J16" s="106">
        <v>10</v>
      </c>
      <c r="K16" s="18">
        <f t="shared" si="0"/>
        <v>0</v>
      </c>
      <c r="L16" s="104" t="s">
        <v>9</v>
      </c>
      <c r="M16" s="109" t="s">
        <v>788</v>
      </c>
    </row>
    <row r="17" spans="1:13" ht="22.5">
      <c r="A17" s="21">
        <v>15</v>
      </c>
      <c r="B17" s="109" t="s">
        <v>8</v>
      </c>
      <c r="C17" s="108" t="s">
        <v>1</v>
      </c>
      <c r="D17" s="108"/>
      <c r="E17" s="109" t="s">
        <v>162</v>
      </c>
      <c r="F17" s="108" t="s">
        <v>650</v>
      </c>
      <c r="G17" s="104" t="s">
        <v>1</v>
      </c>
      <c r="H17" s="105">
        <v>10</v>
      </c>
      <c r="I17" s="105">
        <v>10</v>
      </c>
      <c r="J17" s="106">
        <v>10</v>
      </c>
      <c r="K17" s="18">
        <f t="shared" si="0"/>
        <v>0</v>
      </c>
      <c r="L17" s="104" t="s">
        <v>9</v>
      </c>
      <c r="M17" s="109" t="s">
        <v>788</v>
      </c>
    </row>
    <row r="18" spans="1:13" ht="45">
      <c r="A18" s="108">
        <v>16</v>
      </c>
      <c r="B18" s="109" t="s">
        <v>8</v>
      </c>
      <c r="C18" s="108" t="s">
        <v>1</v>
      </c>
      <c r="D18" s="108"/>
      <c r="E18" s="109" t="s">
        <v>163</v>
      </c>
      <c r="F18" s="108" t="s">
        <v>650</v>
      </c>
      <c r="G18" s="104" t="s">
        <v>1</v>
      </c>
      <c r="H18" s="105">
        <v>5</v>
      </c>
      <c r="I18" s="105">
        <v>5</v>
      </c>
      <c r="J18" s="106">
        <v>5</v>
      </c>
      <c r="K18" s="18">
        <f t="shared" si="0"/>
        <v>0</v>
      </c>
      <c r="L18" s="104" t="s">
        <v>9</v>
      </c>
      <c r="M18" s="109" t="s">
        <v>788</v>
      </c>
    </row>
    <row r="19" spans="1:13" ht="45">
      <c r="A19" s="21">
        <v>17</v>
      </c>
      <c r="B19" s="109" t="s">
        <v>8</v>
      </c>
      <c r="C19" s="108" t="s">
        <v>1</v>
      </c>
      <c r="D19" s="108"/>
      <c r="E19" s="109" t="s">
        <v>164</v>
      </c>
      <c r="F19" s="108" t="s">
        <v>657</v>
      </c>
      <c r="G19" s="104" t="s">
        <v>1</v>
      </c>
      <c r="H19" s="105">
        <v>4</v>
      </c>
      <c r="I19" s="105">
        <v>4</v>
      </c>
      <c r="J19" s="106">
        <v>4</v>
      </c>
      <c r="K19" s="18">
        <f t="shared" si="0"/>
        <v>0</v>
      </c>
      <c r="L19" s="104" t="s">
        <v>9</v>
      </c>
      <c r="M19" s="109" t="s">
        <v>788</v>
      </c>
    </row>
    <row r="20" spans="1:13" ht="33.75">
      <c r="A20" s="108">
        <v>18</v>
      </c>
      <c r="B20" s="109" t="s">
        <v>8</v>
      </c>
      <c r="C20" s="108" t="s">
        <v>1</v>
      </c>
      <c r="D20" s="108"/>
      <c r="E20" s="109" t="s">
        <v>165</v>
      </c>
      <c r="F20" s="108" t="s">
        <v>650</v>
      </c>
      <c r="G20" s="104" t="s">
        <v>1</v>
      </c>
      <c r="H20" s="105">
        <v>2</v>
      </c>
      <c r="I20" s="105">
        <v>2</v>
      </c>
      <c r="J20" s="106">
        <v>2</v>
      </c>
      <c r="K20" s="18">
        <f>H20-J20</f>
        <v>0</v>
      </c>
      <c r="L20" s="104" t="s">
        <v>9</v>
      </c>
      <c r="M20" s="109" t="s">
        <v>788</v>
      </c>
    </row>
    <row r="21" spans="1:13" ht="45">
      <c r="A21" s="21">
        <v>19</v>
      </c>
      <c r="B21" s="109" t="s">
        <v>8</v>
      </c>
      <c r="C21" s="108" t="s">
        <v>1</v>
      </c>
      <c r="D21" s="108"/>
      <c r="E21" s="109" t="s">
        <v>166</v>
      </c>
      <c r="F21" s="108" t="s">
        <v>650</v>
      </c>
      <c r="G21" s="104" t="s">
        <v>1</v>
      </c>
      <c r="H21" s="105">
        <v>6</v>
      </c>
      <c r="I21" s="105">
        <v>6</v>
      </c>
      <c r="J21" s="106">
        <v>6</v>
      </c>
      <c r="K21" s="18">
        <f t="shared" si="0"/>
        <v>0</v>
      </c>
      <c r="L21" s="104" t="s">
        <v>9</v>
      </c>
      <c r="M21" s="109" t="s">
        <v>788</v>
      </c>
    </row>
    <row r="22" spans="1:13" ht="33.75">
      <c r="A22" s="108">
        <v>20</v>
      </c>
      <c r="B22" s="109" t="s">
        <v>8</v>
      </c>
      <c r="C22" s="108" t="s">
        <v>1</v>
      </c>
      <c r="D22" s="108"/>
      <c r="E22" s="109" t="s">
        <v>167</v>
      </c>
      <c r="F22" s="108" t="s">
        <v>657</v>
      </c>
      <c r="G22" s="104" t="s">
        <v>1</v>
      </c>
      <c r="H22" s="105">
        <v>1.01</v>
      </c>
      <c r="I22" s="105">
        <v>1.01</v>
      </c>
      <c r="J22" s="106">
        <v>1.01</v>
      </c>
      <c r="K22" s="18">
        <f t="shared" si="0"/>
        <v>0</v>
      </c>
      <c r="L22" s="104" t="s">
        <v>9</v>
      </c>
      <c r="M22" s="109" t="s">
        <v>788</v>
      </c>
    </row>
    <row r="23" spans="1:13" ht="22.5">
      <c r="A23" s="21">
        <v>21</v>
      </c>
      <c r="B23" s="109" t="s">
        <v>8</v>
      </c>
      <c r="C23" s="108" t="s">
        <v>1</v>
      </c>
      <c r="D23" s="108"/>
      <c r="E23" s="109" t="s">
        <v>168</v>
      </c>
      <c r="F23" s="108" t="s">
        <v>657</v>
      </c>
      <c r="G23" s="104" t="s">
        <v>1</v>
      </c>
      <c r="H23" s="105">
        <v>2</v>
      </c>
      <c r="I23" s="105">
        <v>2</v>
      </c>
      <c r="J23" s="106">
        <v>2</v>
      </c>
      <c r="K23" s="18">
        <f t="shared" si="0"/>
        <v>0</v>
      </c>
      <c r="L23" s="104" t="s">
        <v>9</v>
      </c>
      <c r="M23" s="109" t="s">
        <v>788</v>
      </c>
    </row>
    <row r="24" spans="1:13" ht="33.75">
      <c r="A24" s="108">
        <v>22</v>
      </c>
      <c r="B24" s="109" t="s">
        <v>8</v>
      </c>
      <c r="C24" s="108" t="s">
        <v>1</v>
      </c>
      <c r="D24" s="108"/>
      <c r="E24" s="109" t="s">
        <v>169</v>
      </c>
      <c r="F24" s="108" t="s">
        <v>650</v>
      </c>
      <c r="G24" s="104" t="s">
        <v>1</v>
      </c>
      <c r="H24" s="105">
        <v>1.5</v>
      </c>
      <c r="I24" s="105">
        <v>1.5</v>
      </c>
      <c r="J24" s="106">
        <v>1.5</v>
      </c>
      <c r="K24" s="18">
        <f t="shared" si="0"/>
        <v>0</v>
      </c>
      <c r="L24" s="104" t="s">
        <v>9</v>
      </c>
      <c r="M24" s="109" t="s">
        <v>788</v>
      </c>
    </row>
    <row r="25" spans="1:13" ht="22.5">
      <c r="A25" s="21">
        <v>23</v>
      </c>
      <c r="B25" s="109" t="s">
        <v>8</v>
      </c>
      <c r="C25" s="108" t="s">
        <v>1</v>
      </c>
      <c r="D25" s="108"/>
      <c r="E25" s="109" t="s">
        <v>170</v>
      </c>
      <c r="F25" s="108" t="s">
        <v>650</v>
      </c>
      <c r="G25" s="104" t="s">
        <v>1</v>
      </c>
      <c r="H25" s="105">
        <v>10</v>
      </c>
      <c r="I25" s="105">
        <v>10</v>
      </c>
      <c r="J25" s="106">
        <v>10</v>
      </c>
      <c r="K25" s="18">
        <f t="shared" si="0"/>
        <v>0</v>
      </c>
      <c r="L25" s="104" t="s">
        <v>9</v>
      </c>
      <c r="M25" s="109" t="s">
        <v>788</v>
      </c>
    </row>
    <row r="26" spans="1:13" ht="32.25">
      <c r="A26" s="108">
        <v>24</v>
      </c>
      <c r="B26" s="109" t="s">
        <v>8</v>
      </c>
      <c r="C26" s="108" t="s">
        <v>1</v>
      </c>
      <c r="D26" s="108"/>
      <c r="E26" s="109" t="s">
        <v>171</v>
      </c>
      <c r="F26" s="108" t="s">
        <v>650</v>
      </c>
      <c r="G26" s="104" t="s">
        <v>1</v>
      </c>
      <c r="H26" s="107">
        <v>5</v>
      </c>
      <c r="I26" s="107">
        <v>5</v>
      </c>
      <c r="J26" s="106">
        <v>5</v>
      </c>
      <c r="K26" s="18">
        <f t="shared" si="0"/>
        <v>0</v>
      </c>
      <c r="L26" s="104" t="s">
        <v>9</v>
      </c>
      <c r="M26" s="109" t="s">
        <v>787</v>
      </c>
    </row>
    <row r="27" spans="1:13" ht="33.75">
      <c r="A27" s="21">
        <v>25</v>
      </c>
      <c r="B27" s="109" t="s">
        <v>8</v>
      </c>
      <c r="C27" s="108" t="s">
        <v>1</v>
      </c>
      <c r="D27" s="108"/>
      <c r="E27" s="109" t="s">
        <v>172</v>
      </c>
      <c r="F27" s="108" t="s">
        <v>650</v>
      </c>
      <c r="G27" s="104" t="s">
        <v>1</v>
      </c>
      <c r="H27" s="105">
        <v>3</v>
      </c>
      <c r="I27" s="105">
        <v>3</v>
      </c>
      <c r="J27" s="106">
        <v>3</v>
      </c>
      <c r="K27" s="18">
        <f t="shared" si="0"/>
        <v>0</v>
      </c>
      <c r="L27" s="104" t="s">
        <v>9</v>
      </c>
      <c r="M27" s="109" t="s">
        <v>787</v>
      </c>
    </row>
    <row r="28" spans="1:13" ht="45">
      <c r="A28" s="108">
        <v>26</v>
      </c>
      <c r="B28" s="109" t="s">
        <v>8</v>
      </c>
      <c r="C28" s="108" t="s">
        <v>1</v>
      </c>
      <c r="D28" s="108"/>
      <c r="E28" s="109" t="s">
        <v>173</v>
      </c>
      <c r="F28" s="108" t="s">
        <v>650</v>
      </c>
      <c r="G28" s="104" t="s">
        <v>1</v>
      </c>
      <c r="H28" s="105">
        <v>1.5</v>
      </c>
      <c r="I28" s="105">
        <v>1.5</v>
      </c>
      <c r="J28" s="106">
        <v>1.5</v>
      </c>
      <c r="K28" s="18">
        <f t="shared" si="0"/>
        <v>0</v>
      </c>
      <c r="L28" s="104" t="s">
        <v>9</v>
      </c>
      <c r="M28" s="109" t="s">
        <v>787</v>
      </c>
    </row>
    <row r="29" spans="1:13" ht="22.5">
      <c r="A29" s="21">
        <v>27</v>
      </c>
      <c r="B29" s="109" t="s">
        <v>8</v>
      </c>
      <c r="C29" s="108" t="s">
        <v>1</v>
      </c>
      <c r="D29" s="108"/>
      <c r="E29" s="109" t="s">
        <v>174</v>
      </c>
      <c r="F29" s="108" t="s">
        <v>650</v>
      </c>
      <c r="G29" s="104" t="s">
        <v>1</v>
      </c>
      <c r="H29" s="105">
        <v>5</v>
      </c>
      <c r="I29" s="105">
        <v>5</v>
      </c>
      <c r="J29" s="106">
        <v>5</v>
      </c>
      <c r="K29" s="18">
        <f t="shared" si="0"/>
        <v>0</v>
      </c>
      <c r="L29" s="104" t="s">
        <v>9</v>
      </c>
      <c r="M29" s="109" t="s">
        <v>787</v>
      </c>
    </row>
    <row r="30" spans="1:13" ht="45">
      <c r="A30" s="108">
        <v>28</v>
      </c>
      <c r="B30" s="109" t="s">
        <v>8</v>
      </c>
      <c r="C30" s="108" t="s">
        <v>1</v>
      </c>
      <c r="D30" s="108"/>
      <c r="E30" s="109" t="s">
        <v>175</v>
      </c>
      <c r="F30" s="108" t="s">
        <v>650</v>
      </c>
      <c r="G30" s="104" t="s">
        <v>1</v>
      </c>
      <c r="H30" s="105">
        <v>4.91</v>
      </c>
      <c r="I30" s="105">
        <v>4.91</v>
      </c>
      <c r="J30" s="106">
        <v>4.91</v>
      </c>
      <c r="K30" s="18">
        <f t="shared" si="0"/>
        <v>0</v>
      </c>
      <c r="L30" s="104" t="s">
        <v>9</v>
      </c>
      <c r="M30" s="109" t="s">
        <v>787</v>
      </c>
    </row>
    <row r="31" spans="1:13" ht="33.75">
      <c r="A31" s="21">
        <v>29</v>
      </c>
      <c r="B31" s="109" t="s">
        <v>8</v>
      </c>
      <c r="C31" s="108" t="s">
        <v>1</v>
      </c>
      <c r="D31" s="108"/>
      <c r="E31" s="109" t="s">
        <v>176</v>
      </c>
      <c r="F31" s="108" t="s">
        <v>650</v>
      </c>
      <c r="G31" s="104" t="s">
        <v>1</v>
      </c>
      <c r="H31" s="105">
        <v>3.33</v>
      </c>
      <c r="I31" s="105">
        <v>3.33</v>
      </c>
      <c r="J31" s="106">
        <v>3.33</v>
      </c>
      <c r="K31" s="18">
        <f t="shared" si="0"/>
        <v>0</v>
      </c>
      <c r="L31" s="104" t="s">
        <v>9</v>
      </c>
      <c r="M31" s="109" t="s">
        <v>787</v>
      </c>
    </row>
    <row r="32" spans="1:13" ht="33.75">
      <c r="A32" s="108">
        <v>30</v>
      </c>
      <c r="B32" s="109" t="s">
        <v>8</v>
      </c>
      <c r="C32" s="108" t="s">
        <v>1</v>
      </c>
      <c r="D32" s="108"/>
      <c r="E32" s="109" t="s">
        <v>177</v>
      </c>
      <c r="F32" s="108" t="s">
        <v>650</v>
      </c>
      <c r="G32" s="104" t="s">
        <v>1</v>
      </c>
      <c r="H32" s="105">
        <v>3</v>
      </c>
      <c r="I32" s="105">
        <v>3</v>
      </c>
      <c r="J32" s="106">
        <v>3</v>
      </c>
      <c r="K32" s="18">
        <f t="shared" si="0"/>
        <v>0</v>
      </c>
      <c r="L32" s="104" t="s">
        <v>9</v>
      </c>
      <c r="M32" s="109" t="s">
        <v>787</v>
      </c>
    </row>
    <row r="33" spans="1:13" ht="22.5">
      <c r="A33" s="21">
        <v>31</v>
      </c>
      <c r="B33" s="109" t="s">
        <v>8</v>
      </c>
      <c r="C33" s="108" t="s">
        <v>1</v>
      </c>
      <c r="D33" s="108"/>
      <c r="E33" s="109" t="s">
        <v>178</v>
      </c>
      <c r="F33" s="108" t="s">
        <v>650</v>
      </c>
      <c r="G33" s="104" t="s">
        <v>1</v>
      </c>
      <c r="H33" s="105">
        <v>3.5</v>
      </c>
      <c r="I33" s="105">
        <v>3.5</v>
      </c>
      <c r="J33" s="106">
        <v>3.5</v>
      </c>
      <c r="K33" s="18">
        <f t="shared" si="0"/>
        <v>0</v>
      </c>
      <c r="L33" s="104" t="s">
        <v>9</v>
      </c>
      <c r="M33" s="109" t="s">
        <v>787</v>
      </c>
    </row>
    <row r="34" spans="1:13" ht="33.75">
      <c r="A34" s="108">
        <v>32</v>
      </c>
      <c r="B34" s="109" t="s">
        <v>8</v>
      </c>
      <c r="C34" s="108" t="s">
        <v>1</v>
      </c>
      <c r="D34" s="108"/>
      <c r="E34" s="109" t="s">
        <v>179</v>
      </c>
      <c r="F34" s="108" t="s">
        <v>650</v>
      </c>
      <c r="G34" s="104" t="s">
        <v>1</v>
      </c>
      <c r="H34" s="105">
        <v>10</v>
      </c>
      <c r="I34" s="105">
        <v>10</v>
      </c>
      <c r="J34" s="106">
        <v>10</v>
      </c>
      <c r="K34" s="18">
        <f t="shared" si="0"/>
        <v>0</v>
      </c>
      <c r="L34" s="104" t="s">
        <v>9</v>
      </c>
      <c r="M34" s="109" t="s">
        <v>787</v>
      </c>
    </row>
    <row r="35" spans="1:13" ht="45">
      <c r="A35" s="21">
        <v>33</v>
      </c>
      <c r="B35" s="109" t="s">
        <v>8</v>
      </c>
      <c r="C35" s="108" t="s">
        <v>1</v>
      </c>
      <c r="D35" s="108"/>
      <c r="E35" s="109" t="s">
        <v>180</v>
      </c>
      <c r="F35" s="108" t="s">
        <v>650</v>
      </c>
      <c r="G35" s="104" t="s">
        <v>1</v>
      </c>
      <c r="H35" s="105">
        <v>10</v>
      </c>
      <c r="I35" s="105">
        <v>10</v>
      </c>
      <c r="J35" s="106">
        <v>10</v>
      </c>
      <c r="K35" s="18">
        <f t="shared" si="0"/>
        <v>0</v>
      </c>
      <c r="L35" s="104" t="s">
        <v>9</v>
      </c>
      <c r="M35" s="109" t="s">
        <v>787</v>
      </c>
    </row>
    <row r="36" spans="1:13" ht="45">
      <c r="A36" s="108">
        <v>34</v>
      </c>
      <c r="B36" s="109" t="s">
        <v>8</v>
      </c>
      <c r="C36" s="108" t="s">
        <v>1</v>
      </c>
      <c r="D36" s="108"/>
      <c r="E36" s="109" t="s">
        <v>181</v>
      </c>
      <c r="F36" s="108" t="s">
        <v>650</v>
      </c>
      <c r="G36" s="104" t="s">
        <v>1</v>
      </c>
      <c r="H36" s="105">
        <v>10</v>
      </c>
      <c r="I36" s="105">
        <v>10</v>
      </c>
      <c r="J36" s="106">
        <v>10</v>
      </c>
      <c r="K36" s="18">
        <f t="shared" si="0"/>
        <v>0</v>
      </c>
      <c r="L36" s="104" t="s">
        <v>9</v>
      </c>
      <c r="M36" s="109" t="s">
        <v>786</v>
      </c>
    </row>
    <row r="37" spans="1:13" ht="22.5">
      <c r="A37" s="21">
        <v>35</v>
      </c>
      <c r="B37" s="109" t="s">
        <v>8</v>
      </c>
      <c r="C37" s="108" t="s">
        <v>1</v>
      </c>
      <c r="D37" s="108"/>
      <c r="E37" s="109" t="s">
        <v>182</v>
      </c>
      <c r="F37" s="108" t="s">
        <v>657</v>
      </c>
      <c r="G37" s="104" t="s">
        <v>1</v>
      </c>
      <c r="H37" s="105">
        <v>3</v>
      </c>
      <c r="I37" s="105">
        <v>3</v>
      </c>
      <c r="J37" s="106">
        <v>3</v>
      </c>
      <c r="K37" s="18">
        <f t="shared" si="0"/>
        <v>0</v>
      </c>
      <c r="L37" s="104" t="s">
        <v>9</v>
      </c>
      <c r="M37" s="109" t="s">
        <v>744</v>
      </c>
    </row>
    <row r="38" spans="1:13" ht="45">
      <c r="A38" s="108">
        <v>36</v>
      </c>
      <c r="B38" s="109" t="s">
        <v>8</v>
      </c>
      <c r="C38" s="108" t="s">
        <v>1</v>
      </c>
      <c r="D38" s="108"/>
      <c r="E38" s="109" t="s">
        <v>183</v>
      </c>
      <c r="F38" s="108" t="s">
        <v>652</v>
      </c>
      <c r="G38" s="104" t="s">
        <v>1</v>
      </c>
      <c r="H38" s="105">
        <v>6</v>
      </c>
      <c r="I38" s="105">
        <v>6</v>
      </c>
      <c r="J38" s="106">
        <v>6</v>
      </c>
      <c r="K38" s="18">
        <f t="shared" si="0"/>
        <v>0</v>
      </c>
      <c r="L38" s="104" t="s">
        <v>9</v>
      </c>
      <c r="M38" s="109" t="s">
        <v>744</v>
      </c>
    </row>
    <row r="39" spans="1:13" ht="22.5">
      <c r="A39" s="21">
        <v>37</v>
      </c>
      <c r="B39" s="109" t="s">
        <v>8</v>
      </c>
      <c r="C39" s="108" t="s">
        <v>1</v>
      </c>
      <c r="D39" s="108"/>
      <c r="E39" s="109" t="s">
        <v>184</v>
      </c>
      <c r="F39" s="108" t="s">
        <v>657</v>
      </c>
      <c r="G39" s="104" t="s">
        <v>1</v>
      </c>
      <c r="H39" s="105">
        <v>5</v>
      </c>
      <c r="I39" s="105">
        <v>5</v>
      </c>
      <c r="J39" s="106">
        <v>5</v>
      </c>
      <c r="K39" s="18">
        <f t="shared" si="0"/>
        <v>0</v>
      </c>
      <c r="L39" s="104" t="s">
        <v>9</v>
      </c>
      <c r="M39" s="109" t="s">
        <v>744</v>
      </c>
    </row>
    <row r="40" spans="1:13" ht="22.5">
      <c r="A40" s="108">
        <v>38</v>
      </c>
      <c r="B40" s="109" t="s">
        <v>8</v>
      </c>
      <c r="C40" s="108" t="s">
        <v>1</v>
      </c>
      <c r="D40" s="108"/>
      <c r="E40" s="109" t="s">
        <v>185</v>
      </c>
      <c r="F40" s="108" t="s">
        <v>650</v>
      </c>
      <c r="G40" s="104" t="s">
        <v>1</v>
      </c>
      <c r="H40" s="105">
        <v>1</v>
      </c>
      <c r="I40" s="105">
        <v>1</v>
      </c>
      <c r="J40" s="106">
        <v>1</v>
      </c>
      <c r="K40" s="18">
        <f t="shared" si="0"/>
        <v>0</v>
      </c>
      <c r="L40" s="104" t="s">
        <v>9</v>
      </c>
      <c r="M40" s="109" t="s">
        <v>744</v>
      </c>
    </row>
    <row r="41" spans="1:13" ht="22.5">
      <c r="A41" s="21">
        <v>39</v>
      </c>
      <c r="B41" s="109" t="s">
        <v>8</v>
      </c>
      <c r="C41" s="108" t="s">
        <v>1</v>
      </c>
      <c r="D41" s="108"/>
      <c r="E41" s="109" t="s">
        <v>186</v>
      </c>
      <c r="F41" s="108" t="s">
        <v>650</v>
      </c>
      <c r="G41" s="104" t="s">
        <v>1</v>
      </c>
      <c r="H41" s="105">
        <v>5</v>
      </c>
      <c r="I41" s="105">
        <v>5</v>
      </c>
      <c r="J41" s="106">
        <v>5</v>
      </c>
      <c r="K41" s="18">
        <f t="shared" si="0"/>
        <v>0</v>
      </c>
      <c r="L41" s="104" t="s">
        <v>9</v>
      </c>
      <c r="M41" s="109" t="s">
        <v>744</v>
      </c>
    </row>
    <row r="42" spans="1:13" ht="22.5">
      <c r="A42" s="108">
        <v>40</v>
      </c>
      <c r="B42" s="109" t="s">
        <v>8</v>
      </c>
      <c r="C42" s="108" t="s">
        <v>1</v>
      </c>
      <c r="D42" s="108"/>
      <c r="E42" s="109" t="s">
        <v>187</v>
      </c>
      <c r="F42" s="108" t="s">
        <v>650</v>
      </c>
      <c r="G42" s="104" t="s">
        <v>1</v>
      </c>
      <c r="H42" s="105">
        <v>2.5</v>
      </c>
      <c r="I42" s="105">
        <v>2.5</v>
      </c>
      <c r="J42" s="106">
        <v>2.5</v>
      </c>
      <c r="K42" s="18">
        <f t="shared" si="0"/>
        <v>0</v>
      </c>
      <c r="L42" s="104" t="s">
        <v>9</v>
      </c>
      <c r="M42" s="109" t="s">
        <v>744</v>
      </c>
    </row>
    <row r="43" spans="1:13" ht="22.5">
      <c r="A43" s="21">
        <v>41</v>
      </c>
      <c r="B43" s="109" t="s">
        <v>8</v>
      </c>
      <c r="C43" s="108" t="s">
        <v>1</v>
      </c>
      <c r="D43" s="108"/>
      <c r="E43" s="109" t="s">
        <v>188</v>
      </c>
      <c r="F43" s="108" t="s">
        <v>650</v>
      </c>
      <c r="G43" s="104" t="s">
        <v>1</v>
      </c>
      <c r="H43" s="105">
        <v>2.5</v>
      </c>
      <c r="I43" s="105">
        <v>2.5</v>
      </c>
      <c r="J43" s="106">
        <v>2.5</v>
      </c>
      <c r="K43" s="18">
        <f t="shared" si="0"/>
        <v>0</v>
      </c>
      <c r="L43" s="104" t="s">
        <v>9</v>
      </c>
      <c r="M43" s="109" t="s">
        <v>744</v>
      </c>
    </row>
    <row r="44" spans="1:13" ht="43.5">
      <c r="A44" s="108">
        <v>42</v>
      </c>
      <c r="B44" s="109" t="s">
        <v>8</v>
      </c>
      <c r="C44" s="108" t="s">
        <v>1</v>
      </c>
      <c r="D44" s="108"/>
      <c r="E44" s="109" t="s">
        <v>189</v>
      </c>
      <c r="F44" s="108" t="s">
        <v>652</v>
      </c>
      <c r="G44" s="104" t="s">
        <v>1</v>
      </c>
      <c r="H44" s="105">
        <v>8</v>
      </c>
      <c r="I44" s="105">
        <v>8</v>
      </c>
      <c r="J44" s="106">
        <v>8</v>
      </c>
      <c r="K44" s="18">
        <f t="shared" si="0"/>
        <v>0</v>
      </c>
      <c r="L44" s="104" t="s">
        <v>9</v>
      </c>
      <c r="M44" s="109" t="s">
        <v>744</v>
      </c>
    </row>
    <row r="45" spans="1:13" ht="22.5">
      <c r="A45" s="21">
        <v>43</v>
      </c>
      <c r="B45" s="109" t="s">
        <v>8</v>
      </c>
      <c r="C45" s="108" t="s">
        <v>1</v>
      </c>
      <c r="D45" s="108"/>
      <c r="E45" s="109" t="s">
        <v>190</v>
      </c>
      <c r="F45" s="108" t="s">
        <v>650</v>
      </c>
      <c r="G45" s="104" t="s">
        <v>1</v>
      </c>
      <c r="H45" s="105">
        <v>0.83</v>
      </c>
      <c r="I45" s="105">
        <v>0.83</v>
      </c>
      <c r="J45" s="106">
        <v>0.83</v>
      </c>
      <c r="K45" s="18">
        <f t="shared" si="0"/>
        <v>0</v>
      </c>
      <c r="L45" s="104" t="s">
        <v>9</v>
      </c>
      <c r="M45" s="109" t="s">
        <v>744</v>
      </c>
    </row>
    <row r="46" spans="1:13" ht="22.5">
      <c r="A46" s="108">
        <v>44</v>
      </c>
      <c r="B46" s="109" t="s">
        <v>8</v>
      </c>
      <c r="C46" s="108" t="s">
        <v>1</v>
      </c>
      <c r="D46" s="108"/>
      <c r="E46" s="109" t="s">
        <v>191</v>
      </c>
      <c r="F46" s="108" t="s">
        <v>650</v>
      </c>
      <c r="G46" s="104" t="s">
        <v>1</v>
      </c>
      <c r="H46" s="105">
        <v>0.83</v>
      </c>
      <c r="I46" s="105">
        <v>0.83</v>
      </c>
      <c r="J46" s="106">
        <v>0.83</v>
      </c>
      <c r="K46" s="18">
        <f t="shared" si="0"/>
        <v>0</v>
      </c>
      <c r="L46" s="104" t="s">
        <v>9</v>
      </c>
      <c r="M46" s="109" t="s">
        <v>744</v>
      </c>
    </row>
    <row r="47" spans="1:13" ht="22.5">
      <c r="A47" s="21">
        <v>45</v>
      </c>
      <c r="B47" s="109" t="s">
        <v>8</v>
      </c>
      <c r="C47" s="108" t="s">
        <v>1</v>
      </c>
      <c r="D47" s="108"/>
      <c r="E47" s="109" t="s">
        <v>190</v>
      </c>
      <c r="F47" s="108" t="s">
        <v>650</v>
      </c>
      <c r="G47" s="104" t="s">
        <v>1</v>
      </c>
      <c r="H47" s="105">
        <v>0.14000000000000001</v>
      </c>
      <c r="I47" s="105">
        <v>0.14000000000000001</v>
      </c>
      <c r="J47" s="106">
        <v>0.14000000000000001</v>
      </c>
      <c r="K47" s="18">
        <f t="shared" si="0"/>
        <v>0</v>
      </c>
      <c r="L47" s="104" t="s">
        <v>9</v>
      </c>
      <c r="M47" s="109" t="s">
        <v>744</v>
      </c>
    </row>
    <row r="48" spans="1:13" ht="22.5">
      <c r="A48" s="108">
        <v>46</v>
      </c>
      <c r="B48" s="109" t="s">
        <v>8</v>
      </c>
      <c r="C48" s="108" t="s">
        <v>1</v>
      </c>
      <c r="D48" s="108"/>
      <c r="E48" s="109" t="s">
        <v>191</v>
      </c>
      <c r="F48" s="108" t="s">
        <v>652</v>
      </c>
      <c r="G48" s="104" t="s">
        <v>1</v>
      </c>
      <c r="H48" s="105">
        <v>0.14000000000000001</v>
      </c>
      <c r="I48" s="105">
        <v>0.14000000000000001</v>
      </c>
      <c r="J48" s="106">
        <v>0.14000000000000001</v>
      </c>
      <c r="K48" s="18">
        <f t="shared" si="0"/>
        <v>0</v>
      </c>
      <c r="L48" s="104" t="s">
        <v>9</v>
      </c>
      <c r="M48" s="109" t="s">
        <v>744</v>
      </c>
    </row>
    <row r="49" spans="1:13" ht="22.5">
      <c r="A49" s="21">
        <v>47</v>
      </c>
      <c r="B49" s="109" t="s">
        <v>8</v>
      </c>
      <c r="C49" s="108" t="s">
        <v>1</v>
      </c>
      <c r="D49" s="108"/>
      <c r="E49" s="109" t="s">
        <v>192</v>
      </c>
      <c r="F49" s="108" t="s">
        <v>652</v>
      </c>
      <c r="G49" s="104" t="s">
        <v>1</v>
      </c>
      <c r="H49" s="105">
        <v>4.05</v>
      </c>
      <c r="I49" s="105">
        <v>4.05</v>
      </c>
      <c r="J49" s="106">
        <v>4.05</v>
      </c>
      <c r="K49" s="18">
        <f t="shared" si="0"/>
        <v>0</v>
      </c>
      <c r="L49" s="104" t="s">
        <v>9</v>
      </c>
      <c r="M49" s="109" t="s">
        <v>792</v>
      </c>
    </row>
    <row r="50" spans="1:13" ht="33.75">
      <c r="A50" s="108">
        <v>48</v>
      </c>
      <c r="B50" s="109" t="s">
        <v>8</v>
      </c>
      <c r="C50" s="108" t="s">
        <v>1</v>
      </c>
      <c r="D50" s="108"/>
      <c r="E50" s="109" t="s">
        <v>193</v>
      </c>
      <c r="F50" s="108" t="s">
        <v>651</v>
      </c>
      <c r="G50" s="104" t="s">
        <v>1</v>
      </c>
      <c r="H50" s="105">
        <v>10</v>
      </c>
      <c r="I50" s="105">
        <v>10</v>
      </c>
      <c r="J50" s="106">
        <v>10</v>
      </c>
      <c r="K50" s="18">
        <f t="shared" si="0"/>
        <v>0</v>
      </c>
      <c r="L50" s="104" t="s">
        <v>9</v>
      </c>
      <c r="M50" s="109" t="s">
        <v>770</v>
      </c>
    </row>
    <row r="51" spans="1:13" ht="22.5">
      <c r="A51" s="21">
        <v>49</v>
      </c>
      <c r="B51" s="109" t="s">
        <v>8</v>
      </c>
      <c r="C51" s="108" t="s">
        <v>1</v>
      </c>
      <c r="D51" s="108"/>
      <c r="E51" s="109" t="s">
        <v>194</v>
      </c>
      <c r="F51" s="108" t="s">
        <v>651</v>
      </c>
      <c r="G51" s="104" t="s">
        <v>1</v>
      </c>
      <c r="H51" s="105">
        <v>10</v>
      </c>
      <c r="I51" s="105">
        <v>10</v>
      </c>
      <c r="J51" s="106">
        <v>10</v>
      </c>
      <c r="K51" s="18">
        <f t="shared" si="0"/>
        <v>0</v>
      </c>
      <c r="L51" s="104" t="s">
        <v>9</v>
      </c>
      <c r="M51" s="109" t="s">
        <v>770</v>
      </c>
    </row>
    <row r="52" spans="1:13" ht="33.75">
      <c r="A52" s="108">
        <v>50</v>
      </c>
      <c r="B52" s="109" t="s">
        <v>8</v>
      </c>
      <c r="C52" s="108" t="s">
        <v>1</v>
      </c>
      <c r="D52" s="108"/>
      <c r="E52" s="109" t="s">
        <v>195</v>
      </c>
      <c r="F52" s="108" t="s">
        <v>650</v>
      </c>
      <c r="G52" s="104" t="s">
        <v>1</v>
      </c>
      <c r="H52" s="105">
        <v>5</v>
      </c>
      <c r="I52" s="105">
        <v>5</v>
      </c>
      <c r="J52" s="106">
        <v>5</v>
      </c>
      <c r="K52" s="18">
        <f t="shared" si="0"/>
        <v>0</v>
      </c>
      <c r="L52" s="104" t="s">
        <v>9</v>
      </c>
      <c r="M52" s="109" t="s">
        <v>770</v>
      </c>
    </row>
    <row r="53" spans="1:13" ht="22.5">
      <c r="A53" s="21">
        <v>51</v>
      </c>
      <c r="B53" s="109" t="s">
        <v>8</v>
      </c>
      <c r="C53" s="108" t="s">
        <v>1</v>
      </c>
      <c r="D53" s="108"/>
      <c r="E53" s="109" t="s">
        <v>196</v>
      </c>
      <c r="F53" s="108" t="s">
        <v>652</v>
      </c>
      <c r="G53" s="104" t="s">
        <v>1</v>
      </c>
      <c r="H53" s="105">
        <v>1.5</v>
      </c>
      <c r="I53" s="105">
        <v>1.5</v>
      </c>
      <c r="J53" s="106">
        <v>1.5</v>
      </c>
      <c r="K53" s="18">
        <f t="shared" si="0"/>
        <v>0</v>
      </c>
      <c r="L53" s="104" t="s">
        <v>9</v>
      </c>
      <c r="M53" s="109" t="s">
        <v>789</v>
      </c>
    </row>
    <row r="54" spans="1:13" ht="33.75">
      <c r="A54" s="108">
        <v>52</v>
      </c>
      <c r="B54" s="109" t="s">
        <v>8</v>
      </c>
      <c r="C54" s="108" t="s">
        <v>1</v>
      </c>
      <c r="D54" s="108"/>
      <c r="E54" s="109" t="s">
        <v>197</v>
      </c>
      <c r="F54" s="108" t="s">
        <v>650</v>
      </c>
      <c r="G54" s="104" t="s">
        <v>1</v>
      </c>
      <c r="H54" s="105">
        <v>2.5</v>
      </c>
      <c r="I54" s="105">
        <v>2.5</v>
      </c>
      <c r="J54" s="106">
        <v>2.5</v>
      </c>
      <c r="K54" s="18">
        <f t="shared" si="0"/>
        <v>0</v>
      </c>
      <c r="L54" s="104" t="s">
        <v>9</v>
      </c>
      <c r="M54" s="109" t="s">
        <v>789</v>
      </c>
    </row>
    <row r="55" spans="1:13" ht="33.75">
      <c r="A55" s="21">
        <v>53</v>
      </c>
      <c r="B55" s="109" t="s">
        <v>8</v>
      </c>
      <c r="C55" s="108" t="s">
        <v>1</v>
      </c>
      <c r="D55" s="108"/>
      <c r="E55" s="109" t="s">
        <v>793</v>
      </c>
      <c r="F55" s="108" t="s">
        <v>650</v>
      </c>
      <c r="G55" s="104" t="s">
        <v>1</v>
      </c>
      <c r="H55" s="105">
        <v>2.5</v>
      </c>
      <c r="I55" s="105">
        <v>2.5</v>
      </c>
      <c r="J55" s="106">
        <v>2.5</v>
      </c>
      <c r="K55" s="18">
        <f t="shared" si="0"/>
        <v>0</v>
      </c>
      <c r="L55" s="104" t="s">
        <v>9</v>
      </c>
      <c r="M55" s="109" t="s">
        <v>788</v>
      </c>
    </row>
    <row r="56" spans="1:13" ht="56.25">
      <c r="A56" s="108">
        <v>54</v>
      </c>
      <c r="B56" s="109" t="s">
        <v>8</v>
      </c>
      <c r="C56" s="108" t="s">
        <v>1</v>
      </c>
      <c r="D56" s="108"/>
      <c r="E56" s="109" t="s">
        <v>794</v>
      </c>
      <c r="F56" s="108" t="s">
        <v>650</v>
      </c>
      <c r="G56" s="104" t="s">
        <v>1</v>
      </c>
      <c r="H56" s="105">
        <v>1.5</v>
      </c>
      <c r="I56" s="105">
        <v>1.5</v>
      </c>
      <c r="J56" s="106">
        <v>1.5</v>
      </c>
      <c r="K56" s="18">
        <f t="shared" si="0"/>
        <v>0</v>
      </c>
      <c r="L56" s="104" t="s">
        <v>9</v>
      </c>
      <c r="M56" s="109" t="s">
        <v>788</v>
      </c>
    </row>
    <row r="57" spans="1:13" ht="22.5">
      <c r="A57" s="21">
        <v>55</v>
      </c>
      <c r="B57" s="109" t="s">
        <v>8</v>
      </c>
      <c r="C57" s="108" t="s">
        <v>1</v>
      </c>
      <c r="D57" s="108"/>
      <c r="E57" s="109" t="s">
        <v>795</v>
      </c>
      <c r="F57" s="108" t="s">
        <v>650</v>
      </c>
      <c r="G57" s="104" t="s">
        <v>1</v>
      </c>
      <c r="H57" s="105">
        <v>1.5</v>
      </c>
      <c r="I57" s="105">
        <v>1.5</v>
      </c>
      <c r="J57" s="106">
        <v>1.5</v>
      </c>
      <c r="K57" s="18">
        <f t="shared" si="0"/>
        <v>0</v>
      </c>
      <c r="L57" s="104" t="s">
        <v>9</v>
      </c>
      <c r="M57" s="109" t="s">
        <v>789</v>
      </c>
    </row>
    <row r="58" spans="1:13" ht="22.5">
      <c r="A58" s="108">
        <v>56</v>
      </c>
      <c r="B58" s="109" t="s">
        <v>119</v>
      </c>
      <c r="C58" s="108" t="s">
        <v>1</v>
      </c>
      <c r="D58" s="108"/>
      <c r="E58" s="109" t="s">
        <v>199</v>
      </c>
      <c r="F58" s="108" t="s">
        <v>651</v>
      </c>
      <c r="G58" s="104" t="s">
        <v>1</v>
      </c>
      <c r="H58" s="105">
        <v>10</v>
      </c>
      <c r="I58" s="105">
        <v>10</v>
      </c>
      <c r="J58" s="106">
        <v>10</v>
      </c>
      <c r="K58" s="18">
        <f t="shared" si="0"/>
        <v>0</v>
      </c>
      <c r="L58" s="104" t="s">
        <v>9</v>
      </c>
      <c r="M58" s="109" t="s">
        <v>118</v>
      </c>
    </row>
    <row r="59" spans="1:13" ht="78.75">
      <c r="A59" s="21">
        <v>57</v>
      </c>
      <c r="B59" s="109" t="s">
        <v>119</v>
      </c>
      <c r="C59" s="108" t="s">
        <v>1</v>
      </c>
      <c r="D59" s="108"/>
      <c r="E59" s="109" t="s">
        <v>200</v>
      </c>
      <c r="F59" s="108" t="s">
        <v>651</v>
      </c>
      <c r="G59" s="104" t="s">
        <v>1</v>
      </c>
      <c r="H59" s="105">
        <v>22.5</v>
      </c>
      <c r="I59" s="105">
        <v>22.5</v>
      </c>
      <c r="J59" s="106">
        <v>22.5</v>
      </c>
      <c r="K59" s="18">
        <f t="shared" si="0"/>
        <v>0</v>
      </c>
      <c r="L59" s="104" t="s">
        <v>9</v>
      </c>
      <c r="M59" s="109" t="s">
        <v>118</v>
      </c>
    </row>
    <row r="60" spans="1:13" ht="45">
      <c r="A60" s="108">
        <v>58</v>
      </c>
      <c r="B60" s="109" t="s">
        <v>119</v>
      </c>
      <c r="C60" s="108" t="s">
        <v>1</v>
      </c>
      <c r="D60" s="108"/>
      <c r="E60" s="109" t="s">
        <v>201</v>
      </c>
      <c r="F60" s="108" t="s">
        <v>651</v>
      </c>
      <c r="G60" s="104" t="s">
        <v>1</v>
      </c>
      <c r="H60" s="105">
        <v>4.26</v>
      </c>
      <c r="I60" s="105">
        <v>4.26</v>
      </c>
      <c r="J60" s="106">
        <v>4.26</v>
      </c>
      <c r="K60" s="18">
        <f t="shared" si="0"/>
        <v>0</v>
      </c>
      <c r="L60" s="104" t="s">
        <v>9</v>
      </c>
      <c r="M60" s="109" t="s">
        <v>118</v>
      </c>
    </row>
    <row r="61" spans="1:13" ht="56.25">
      <c r="A61" s="21">
        <v>59</v>
      </c>
      <c r="B61" s="109" t="s">
        <v>119</v>
      </c>
      <c r="C61" s="108" t="s">
        <v>1</v>
      </c>
      <c r="D61" s="108"/>
      <c r="E61" s="109" t="s">
        <v>202</v>
      </c>
      <c r="F61" s="108" t="s">
        <v>650</v>
      </c>
      <c r="G61" s="104" t="s">
        <v>1</v>
      </c>
      <c r="H61" s="105">
        <v>4.26</v>
      </c>
      <c r="I61" s="105">
        <v>4.26</v>
      </c>
      <c r="J61" s="106">
        <v>4.26</v>
      </c>
      <c r="K61" s="18">
        <f t="shared" si="0"/>
        <v>0</v>
      </c>
      <c r="L61" s="104" t="s">
        <v>9</v>
      </c>
      <c r="M61" s="109" t="s">
        <v>118</v>
      </c>
    </row>
    <row r="62" spans="1:13" ht="22.5">
      <c r="A62" s="108">
        <v>60</v>
      </c>
      <c r="B62" s="109" t="s">
        <v>119</v>
      </c>
      <c r="C62" s="108" t="s">
        <v>1</v>
      </c>
      <c r="D62" s="108"/>
      <c r="E62" s="109" t="s">
        <v>203</v>
      </c>
      <c r="F62" s="108" t="s">
        <v>650</v>
      </c>
      <c r="G62" s="104" t="s">
        <v>1</v>
      </c>
      <c r="H62" s="105">
        <v>15</v>
      </c>
      <c r="I62" s="105">
        <v>15</v>
      </c>
      <c r="J62" s="106">
        <v>15</v>
      </c>
      <c r="K62" s="18">
        <f t="shared" si="0"/>
        <v>0</v>
      </c>
      <c r="L62" s="104" t="s">
        <v>9</v>
      </c>
      <c r="M62" s="109" t="s">
        <v>118</v>
      </c>
    </row>
    <row r="63" spans="1:13" ht="22.5">
      <c r="A63" s="21">
        <v>61</v>
      </c>
      <c r="B63" s="109" t="s">
        <v>119</v>
      </c>
      <c r="C63" s="108" t="s">
        <v>1</v>
      </c>
      <c r="D63" s="108"/>
      <c r="E63" s="109" t="s">
        <v>204</v>
      </c>
      <c r="F63" s="108" t="s">
        <v>651</v>
      </c>
      <c r="G63" s="104" t="s">
        <v>1</v>
      </c>
      <c r="H63" s="105">
        <v>7</v>
      </c>
      <c r="I63" s="105">
        <v>7</v>
      </c>
      <c r="J63" s="106">
        <v>7</v>
      </c>
      <c r="K63" s="18">
        <f t="shared" si="0"/>
        <v>0</v>
      </c>
      <c r="L63" s="104" t="s">
        <v>9</v>
      </c>
      <c r="M63" s="109" t="s">
        <v>118</v>
      </c>
    </row>
    <row r="64" spans="1:13" ht="22.5">
      <c r="A64" s="108">
        <v>62</v>
      </c>
      <c r="B64" s="109" t="s">
        <v>119</v>
      </c>
      <c r="C64" s="108" t="s">
        <v>1</v>
      </c>
      <c r="D64" s="108"/>
      <c r="E64" s="109" t="s">
        <v>205</v>
      </c>
      <c r="F64" s="108" t="s">
        <v>651</v>
      </c>
      <c r="G64" s="104" t="s">
        <v>1</v>
      </c>
      <c r="H64" s="105">
        <v>15</v>
      </c>
      <c r="I64" s="105">
        <v>15</v>
      </c>
      <c r="J64" s="106">
        <v>15</v>
      </c>
      <c r="K64" s="18">
        <f t="shared" si="0"/>
        <v>0</v>
      </c>
      <c r="L64" s="104" t="s">
        <v>9</v>
      </c>
      <c r="M64" s="109" t="s">
        <v>118</v>
      </c>
    </row>
    <row r="65" spans="1:13" ht="22.5">
      <c r="A65" s="21">
        <v>63</v>
      </c>
      <c r="B65" s="109" t="s">
        <v>226</v>
      </c>
      <c r="C65" s="108" t="s">
        <v>1</v>
      </c>
      <c r="D65" s="108"/>
      <c r="E65" s="109" t="s">
        <v>206</v>
      </c>
      <c r="F65" s="108" t="s">
        <v>650</v>
      </c>
      <c r="G65" s="104" t="s">
        <v>1</v>
      </c>
      <c r="H65" s="109">
        <v>12.94</v>
      </c>
      <c r="I65" s="109">
        <v>12.94</v>
      </c>
      <c r="J65" s="106">
        <v>12.94</v>
      </c>
      <c r="K65" s="18">
        <f t="shared" si="0"/>
        <v>0</v>
      </c>
      <c r="L65" s="104" t="s">
        <v>9</v>
      </c>
      <c r="M65" s="109" t="s">
        <v>733</v>
      </c>
    </row>
    <row r="66" spans="1:13" ht="45">
      <c r="A66" s="108">
        <v>64</v>
      </c>
      <c r="B66" s="109" t="s">
        <v>226</v>
      </c>
      <c r="C66" s="108" t="s">
        <v>1</v>
      </c>
      <c r="D66" s="108"/>
      <c r="E66" s="109" t="s">
        <v>207</v>
      </c>
      <c r="F66" s="108" t="s">
        <v>650</v>
      </c>
      <c r="G66" s="104" t="s">
        <v>1</v>
      </c>
      <c r="H66" s="105">
        <v>10</v>
      </c>
      <c r="I66" s="105">
        <v>10</v>
      </c>
      <c r="J66" s="106">
        <v>10</v>
      </c>
      <c r="K66" s="18">
        <f t="shared" si="0"/>
        <v>0</v>
      </c>
      <c r="L66" s="104" t="s">
        <v>9</v>
      </c>
      <c r="M66" s="109" t="s">
        <v>733</v>
      </c>
    </row>
    <row r="67" spans="1:13" ht="45">
      <c r="A67" s="21">
        <v>65</v>
      </c>
      <c r="B67" s="109" t="s">
        <v>226</v>
      </c>
      <c r="C67" s="108" t="s">
        <v>1</v>
      </c>
      <c r="D67" s="108"/>
      <c r="E67" s="109" t="s">
        <v>208</v>
      </c>
      <c r="F67" s="108" t="s">
        <v>650</v>
      </c>
      <c r="G67" s="104" t="s">
        <v>1</v>
      </c>
      <c r="H67" s="105">
        <v>6</v>
      </c>
      <c r="I67" s="105">
        <v>6</v>
      </c>
      <c r="J67" s="106">
        <v>6</v>
      </c>
      <c r="K67" s="18">
        <f t="shared" ref="K67:K84" si="1">H67-J67</f>
        <v>0</v>
      </c>
      <c r="L67" s="104" t="s">
        <v>9</v>
      </c>
      <c r="M67" s="109" t="s">
        <v>733</v>
      </c>
    </row>
    <row r="68" spans="1:13" ht="22.5">
      <c r="A68" s="108">
        <v>66</v>
      </c>
      <c r="B68" s="109" t="s">
        <v>226</v>
      </c>
      <c r="C68" s="108" t="s">
        <v>1</v>
      </c>
      <c r="D68" s="108"/>
      <c r="E68" s="109" t="s">
        <v>209</v>
      </c>
      <c r="F68" s="108" t="s">
        <v>650</v>
      </c>
      <c r="G68" s="104" t="s">
        <v>1</v>
      </c>
      <c r="H68" s="105">
        <v>5</v>
      </c>
      <c r="I68" s="105">
        <v>5</v>
      </c>
      <c r="J68" s="106">
        <v>5</v>
      </c>
      <c r="K68" s="18">
        <f t="shared" si="1"/>
        <v>0</v>
      </c>
      <c r="L68" s="104" t="s">
        <v>9</v>
      </c>
      <c r="M68" s="109" t="s">
        <v>733</v>
      </c>
    </row>
    <row r="69" spans="1:13" ht="33.75">
      <c r="A69" s="21">
        <v>67</v>
      </c>
      <c r="B69" s="109" t="s">
        <v>226</v>
      </c>
      <c r="C69" s="108" t="s">
        <v>1</v>
      </c>
      <c r="D69" s="108"/>
      <c r="E69" s="109" t="s">
        <v>210</v>
      </c>
      <c r="F69" s="108" t="s">
        <v>650</v>
      </c>
      <c r="G69" s="104" t="s">
        <v>1</v>
      </c>
      <c r="H69" s="105">
        <v>2.5</v>
      </c>
      <c r="I69" s="105">
        <v>2.5</v>
      </c>
      <c r="J69" s="106">
        <v>2.5</v>
      </c>
      <c r="K69" s="18">
        <f t="shared" si="1"/>
        <v>0</v>
      </c>
      <c r="L69" s="104" t="s">
        <v>9</v>
      </c>
      <c r="M69" s="109" t="s">
        <v>733</v>
      </c>
    </row>
    <row r="70" spans="1:13" ht="33.75">
      <c r="A70" s="108">
        <v>68</v>
      </c>
      <c r="B70" s="109" t="s">
        <v>227</v>
      </c>
      <c r="C70" s="108" t="s">
        <v>1</v>
      </c>
      <c r="D70" s="108"/>
      <c r="E70" s="109" t="s">
        <v>211</v>
      </c>
      <c r="F70" s="108" t="s">
        <v>650</v>
      </c>
      <c r="G70" s="104" t="s">
        <v>1</v>
      </c>
      <c r="H70" s="105">
        <v>5.54</v>
      </c>
      <c r="I70" s="105">
        <v>5.54</v>
      </c>
      <c r="J70" s="106">
        <v>5.54</v>
      </c>
      <c r="K70" s="18">
        <f t="shared" si="1"/>
        <v>0</v>
      </c>
      <c r="L70" s="104" t="s">
        <v>9</v>
      </c>
      <c r="M70" s="109" t="s">
        <v>550</v>
      </c>
    </row>
    <row r="71" spans="1:13" ht="45">
      <c r="A71" s="21">
        <v>69</v>
      </c>
      <c r="B71" s="109" t="s">
        <v>227</v>
      </c>
      <c r="C71" s="108" t="s">
        <v>1</v>
      </c>
      <c r="D71" s="108"/>
      <c r="E71" s="109" t="s">
        <v>212</v>
      </c>
      <c r="F71" s="108" t="s">
        <v>651</v>
      </c>
      <c r="G71" s="104" t="s">
        <v>1</v>
      </c>
      <c r="H71" s="109">
        <v>12.88</v>
      </c>
      <c r="I71" s="109">
        <v>12.88</v>
      </c>
      <c r="J71" s="106">
        <v>12.88</v>
      </c>
      <c r="K71" s="18">
        <f t="shared" si="1"/>
        <v>0</v>
      </c>
      <c r="L71" s="104" t="s">
        <v>9</v>
      </c>
      <c r="M71" s="109" t="s">
        <v>550</v>
      </c>
    </row>
    <row r="72" spans="1:13" ht="33.75">
      <c r="A72" s="108">
        <v>70</v>
      </c>
      <c r="B72" s="109" t="s">
        <v>227</v>
      </c>
      <c r="C72" s="108" t="s">
        <v>1</v>
      </c>
      <c r="D72" s="108"/>
      <c r="E72" s="109" t="s">
        <v>213</v>
      </c>
      <c r="F72" s="108" t="s">
        <v>650</v>
      </c>
      <c r="G72" s="104" t="s">
        <v>1</v>
      </c>
      <c r="H72" s="109">
        <v>7.58</v>
      </c>
      <c r="I72" s="109">
        <v>7.58</v>
      </c>
      <c r="J72" s="106">
        <v>7.58</v>
      </c>
      <c r="K72" s="18">
        <f t="shared" si="1"/>
        <v>0</v>
      </c>
      <c r="L72" s="104" t="s">
        <v>9</v>
      </c>
      <c r="M72" s="109" t="s">
        <v>550</v>
      </c>
    </row>
    <row r="73" spans="1:13" ht="22.5">
      <c r="A73" s="21">
        <v>71</v>
      </c>
      <c r="B73" s="109" t="s">
        <v>227</v>
      </c>
      <c r="C73" s="108" t="s">
        <v>1</v>
      </c>
      <c r="D73" s="108"/>
      <c r="E73" s="109" t="s">
        <v>214</v>
      </c>
      <c r="F73" s="108" t="s">
        <v>650</v>
      </c>
      <c r="G73" s="104" t="s">
        <v>1</v>
      </c>
      <c r="H73" s="105">
        <v>5</v>
      </c>
      <c r="I73" s="105">
        <v>5</v>
      </c>
      <c r="J73" s="106">
        <v>5</v>
      </c>
      <c r="K73" s="18">
        <f t="shared" si="1"/>
        <v>0</v>
      </c>
      <c r="L73" s="104" t="s">
        <v>9</v>
      </c>
      <c r="M73" s="109" t="s">
        <v>550</v>
      </c>
    </row>
    <row r="74" spans="1:13" ht="33.75">
      <c r="A74" s="108">
        <v>72</v>
      </c>
      <c r="B74" s="109" t="s">
        <v>11</v>
      </c>
      <c r="C74" s="108" t="s">
        <v>1</v>
      </c>
      <c r="D74" s="108"/>
      <c r="E74" s="110" t="s">
        <v>215</v>
      </c>
      <c r="F74" s="108" t="s">
        <v>651</v>
      </c>
      <c r="G74" s="104" t="s">
        <v>1</v>
      </c>
      <c r="H74" s="111">
        <v>3.5350000000000001</v>
      </c>
      <c r="I74" s="111">
        <v>3.5350000000000001</v>
      </c>
      <c r="J74" s="106">
        <v>3.5350000000000001</v>
      </c>
      <c r="K74" s="18">
        <f t="shared" si="1"/>
        <v>0</v>
      </c>
      <c r="L74" s="104" t="s">
        <v>9</v>
      </c>
      <c r="M74" s="109" t="s">
        <v>513</v>
      </c>
    </row>
    <row r="75" spans="1:13" ht="33.75">
      <c r="A75" s="21">
        <v>73</v>
      </c>
      <c r="B75" s="109" t="s">
        <v>11</v>
      </c>
      <c r="C75" s="108" t="s">
        <v>1</v>
      </c>
      <c r="D75" s="108"/>
      <c r="E75" s="110" t="s">
        <v>216</v>
      </c>
      <c r="F75" s="108" t="s">
        <v>651</v>
      </c>
      <c r="G75" s="104" t="s">
        <v>1</v>
      </c>
      <c r="H75" s="111">
        <v>4.6849999999999996</v>
      </c>
      <c r="I75" s="111">
        <v>4.6849999999999996</v>
      </c>
      <c r="J75" s="106">
        <v>4.6849999999999996</v>
      </c>
      <c r="K75" s="18">
        <f t="shared" si="1"/>
        <v>0</v>
      </c>
      <c r="L75" s="104" t="s">
        <v>9</v>
      </c>
      <c r="M75" s="109" t="s">
        <v>513</v>
      </c>
    </row>
    <row r="76" spans="1:13" ht="33.75">
      <c r="A76" s="108">
        <v>74</v>
      </c>
      <c r="B76" s="109" t="s">
        <v>11</v>
      </c>
      <c r="C76" s="108" t="s">
        <v>1</v>
      </c>
      <c r="D76" s="108"/>
      <c r="E76" s="110" t="s">
        <v>217</v>
      </c>
      <c r="F76" s="108" t="s">
        <v>651</v>
      </c>
      <c r="G76" s="104" t="s">
        <v>1</v>
      </c>
      <c r="H76" s="111">
        <v>1.6</v>
      </c>
      <c r="I76" s="111">
        <v>1.6</v>
      </c>
      <c r="J76" s="106">
        <v>1.6</v>
      </c>
      <c r="K76" s="18">
        <f t="shared" si="1"/>
        <v>0</v>
      </c>
      <c r="L76" s="104" t="s">
        <v>9</v>
      </c>
      <c r="M76" s="109" t="s">
        <v>513</v>
      </c>
    </row>
    <row r="77" spans="1:13" ht="33.75">
      <c r="A77" s="21">
        <v>75</v>
      </c>
      <c r="B77" s="109" t="s">
        <v>11</v>
      </c>
      <c r="C77" s="108" t="s">
        <v>1</v>
      </c>
      <c r="D77" s="108"/>
      <c r="E77" s="110" t="s">
        <v>218</v>
      </c>
      <c r="F77" s="108" t="s">
        <v>651</v>
      </c>
      <c r="G77" s="104" t="s">
        <v>1</v>
      </c>
      <c r="H77" s="111">
        <v>1.6</v>
      </c>
      <c r="I77" s="111">
        <v>1.6</v>
      </c>
      <c r="J77" s="106">
        <v>1.6</v>
      </c>
      <c r="K77" s="18">
        <f t="shared" si="1"/>
        <v>0</v>
      </c>
      <c r="L77" s="104" t="s">
        <v>9</v>
      </c>
      <c r="M77" s="109" t="s">
        <v>513</v>
      </c>
    </row>
    <row r="78" spans="1:13" ht="45">
      <c r="A78" s="108">
        <v>76</v>
      </c>
      <c r="B78" s="109" t="s">
        <v>11</v>
      </c>
      <c r="C78" s="108" t="s">
        <v>1</v>
      </c>
      <c r="D78" s="108"/>
      <c r="E78" s="109" t="s">
        <v>219</v>
      </c>
      <c r="F78" s="108" t="s">
        <v>650</v>
      </c>
      <c r="G78" s="104" t="s">
        <v>1</v>
      </c>
      <c r="H78" s="105">
        <v>3.5350000000000001</v>
      </c>
      <c r="I78" s="105">
        <v>3.5350000000000001</v>
      </c>
      <c r="J78" s="106">
        <v>3.5350000000000001</v>
      </c>
      <c r="K78" s="18">
        <f t="shared" si="1"/>
        <v>0</v>
      </c>
      <c r="L78" s="104" t="s">
        <v>9</v>
      </c>
      <c r="M78" s="109" t="s">
        <v>513</v>
      </c>
    </row>
    <row r="79" spans="1:13" ht="33.75">
      <c r="A79" s="21">
        <v>77</v>
      </c>
      <c r="B79" s="109" t="s">
        <v>11</v>
      </c>
      <c r="C79" s="108" t="s">
        <v>1</v>
      </c>
      <c r="D79" s="108"/>
      <c r="E79" s="109" t="s">
        <v>220</v>
      </c>
      <c r="F79" s="108" t="s">
        <v>650</v>
      </c>
      <c r="G79" s="104" t="s">
        <v>1</v>
      </c>
      <c r="H79" s="105">
        <v>1.6</v>
      </c>
      <c r="I79" s="105">
        <v>1.6</v>
      </c>
      <c r="J79" s="106">
        <v>1.6</v>
      </c>
      <c r="K79" s="18">
        <f t="shared" si="1"/>
        <v>0</v>
      </c>
      <c r="L79" s="104" t="s">
        <v>9</v>
      </c>
      <c r="M79" s="109" t="s">
        <v>513</v>
      </c>
    </row>
    <row r="80" spans="1:13" ht="45">
      <c r="A80" s="108">
        <v>78</v>
      </c>
      <c r="B80" s="109" t="s">
        <v>11</v>
      </c>
      <c r="C80" s="108" t="s">
        <v>1</v>
      </c>
      <c r="D80" s="108"/>
      <c r="E80" s="109" t="s">
        <v>221</v>
      </c>
      <c r="F80" s="108" t="s">
        <v>651</v>
      </c>
      <c r="G80" s="104" t="s">
        <v>1</v>
      </c>
      <c r="H80" s="105">
        <v>10.62</v>
      </c>
      <c r="I80" s="105">
        <v>10.62</v>
      </c>
      <c r="J80" s="106">
        <v>10.62</v>
      </c>
      <c r="K80" s="18">
        <f t="shared" si="1"/>
        <v>0</v>
      </c>
      <c r="L80" s="104" t="s">
        <v>9</v>
      </c>
      <c r="M80" s="109" t="s">
        <v>513</v>
      </c>
    </row>
    <row r="81" spans="1:13" ht="22.5">
      <c r="A81" s="21">
        <v>79</v>
      </c>
      <c r="B81" s="109" t="s">
        <v>228</v>
      </c>
      <c r="C81" s="108" t="s">
        <v>1</v>
      </c>
      <c r="D81" s="108"/>
      <c r="E81" s="109" t="s">
        <v>222</v>
      </c>
      <c r="F81" s="108" t="s">
        <v>651</v>
      </c>
      <c r="G81" s="104" t="s">
        <v>1</v>
      </c>
      <c r="H81" s="105">
        <v>8</v>
      </c>
      <c r="I81" s="105">
        <v>8</v>
      </c>
      <c r="J81" s="106">
        <v>8</v>
      </c>
      <c r="K81" s="18">
        <f t="shared" si="1"/>
        <v>0</v>
      </c>
      <c r="L81" s="104" t="s">
        <v>9</v>
      </c>
      <c r="M81" s="109" t="s">
        <v>228</v>
      </c>
    </row>
    <row r="82" spans="1:13" ht="22.5">
      <c r="A82" s="108">
        <v>80</v>
      </c>
      <c r="B82" s="109" t="s">
        <v>228</v>
      </c>
      <c r="C82" s="108" t="s">
        <v>1</v>
      </c>
      <c r="D82" s="108"/>
      <c r="E82" s="109" t="s">
        <v>223</v>
      </c>
      <c r="F82" s="108" t="s">
        <v>650</v>
      </c>
      <c r="G82" s="104" t="s">
        <v>1</v>
      </c>
      <c r="H82" s="105">
        <v>10</v>
      </c>
      <c r="I82" s="105">
        <v>10</v>
      </c>
      <c r="J82" s="106">
        <v>10</v>
      </c>
      <c r="K82" s="18">
        <f t="shared" si="1"/>
        <v>0</v>
      </c>
      <c r="L82" s="104" t="s">
        <v>9</v>
      </c>
      <c r="M82" s="109" t="s">
        <v>228</v>
      </c>
    </row>
    <row r="83" spans="1:13" ht="22.5">
      <c r="A83" s="21">
        <v>81</v>
      </c>
      <c r="B83" s="109" t="s">
        <v>10</v>
      </c>
      <c r="C83" s="108" t="s">
        <v>1</v>
      </c>
      <c r="D83" s="108"/>
      <c r="E83" s="109" t="s">
        <v>224</v>
      </c>
      <c r="F83" s="108" t="s">
        <v>650</v>
      </c>
      <c r="G83" s="104" t="s">
        <v>1</v>
      </c>
      <c r="H83" s="105">
        <v>10</v>
      </c>
      <c r="I83" s="105">
        <v>10</v>
      </c>
      <c r="J83" s="106">
        <v>10</v>
      </c>
      <c r="K83" s="18">
        <f t="shared" si="1"/>
        <v>0</v>
      </c>
      <c r="L83" s="104" t="s">
        <v>9</v>
      </c>
      <c r="M83" s="109" t="s">
        <v>512</v>
      </c>
    </row>
    <row r="84" spans="1:13">
      <c r="A84" s="240" t="s">
        <v>659</v>
      </c>
      <c r="B84" s="241"/>
      <c r="C84" s="242"/>
      <c r="D84" s="108"/>
      <c r="E84" s="109"/>
      <c r="F84" s="108"/>
      <c r="G84" s="104"/>
      <c r="H84" s="107">
        <f>SUM(H3:H83)</f>
        <v>499.87500000000006</v>
      </c>
      <c r="I84" s="105">
        <f>SUM(I3:I83)</f>
        <v>499.87500000000006</v>
      </c>
      <c r="J84" s="105">
        <f>SUM(J3:J83)</f>
        <v>499.87500000000006</v>
      </c>
      <c r="K84" s="18">
        <f t="shared" si="1"/>
        <v>0</v>
      </c>
      <c r="L84" s="104"/>
      <c r="M84" s="109"/>
    </row>
    <row r="87" spans="1:13">
      <c r="G87" s="77">
        <f>H84-499.88</f>
        <v>-4.9999999999386091E-3</v>
      </c>
    </row>
    <row r="91" spans="1:13">
      <c r="J91">
        <f>5+0.04+0.05</f>
        <v>5.09</v>
      </c>
      <c r="K91" s="77"/>
    </row>
    <row r="93" spans="1:13">
      <c r="K93">
        <f>J91-4.99</f>
        <v>9.9999999999999645E-2</v>
      </c>
    </row>
  </sheetData>
  <mergeCells count="2">
    <mergeCell ref="A2:M2"/>
    <mergeCell ref="A84:C84"/>
  </mergeCells>
  <pageMargins left="0.7" right="0.7" top="0.75" bottom="0.75" header="0.3" footer="0.3"/>
  <pageSetup paperSize="9" scale="80" orientation="landscape" horizontalDpi="0" verticalDpi="0" r:id="rId1"/>
</worksheet>
</file>

<file path=xl/worksheets/sheet14.xml><?xml version="1.0" encoding="utf-8"?>
<worksheet xmlns="http://schemas.openxmlformats.org/spreadsheetml/2006/main" xmlns:r="http://schemas.openxmlformats.org/officeDocument/2006/relationships">
  <dimension ref="A1:M37"/>
  <sheetViews>
    <sheetView topLeftCell="A22" workbookViewId="0">
      <selection sqref="A1:M32"/>
    </sheetView>
  </sheetViews>
  <sheetFormatPr defaultRowHeight="15"/>
  <cols>
    <col min="5" max="5" width="26" customWidth="1"/>
    <col min="13" max="13" width="23.85546875" customWidth="1"/>
  </cols>
  <sheetData>
    <row r="1" spans="1:13" ht="45">
      <c r="A1" s="64" t="s">
        <v>639</v>
      </c>
      <c r="B1" s="64" t="s">
        <v>7</v>
      </c>
      <c r="C1" s="64" t="s">
        <v>576</v>
      </c>
      <c r="D1" s="64" t="s">
        <v>640</v>
      </c>
      <c r="E1" s="64" t="s">
        <v>641</v>
      </c>
      <c r="F1" s="64" t="s">
        <v>642</v>
      </c>
      <c r="G1" s="64" t="s">
        <v>643</v>
      </c>
      <c r="H1" s="64" t="s">
        <v>644</v>
      </c>
      <c r="I1" s="64" t="s">
        <v>645</v>
      </c>
      <c r="J1" s="64" t="s">
        <v>646</v>
      </c>
      <c r="K1" s="64" t="s">
        <v>647</v>
      </c>
      <c r="L1" s="64" t="s">
        <v>648</v>
      </c>
      <c r="M1" s="64" t="s">
        <v>649</v>
      </c>
    </row>
    <row r="2" spans="1:13" ht="21">
      <c r="A2" s="243" t="s">
        <v>825</v>
      </c>
      <c r="B2" s="243"/>
      <c r="C2" s="243"/>
      <c r="D2" s="243"/>
      <c r="E2" s="243"/>
      <c r="F2" s="243"/>
      <c r="G2" s="243"/>
      <c r="H2" s="243"/>
      <c r="I2" s="243"/>
      <c r="J2" s="243"/>
      <c r="K2" s="243"/>
      <c r="L2" s="243"/>
      <c r="M2" s="243"/>
    </row>
    <row r="3" spans="1:13" ht="31.5">
      <c r="A3" s="21">
        <v>1</v>
      </c>
      <c r="B3" s="24" t="s">
        <v>8</v>
      </c>
      <c r="C3" s="81" t="s">
        <v>0</v>
      </c>
      <c r="D3" s="18">
        <v>200</v>
      </c>
      <c r="E3" s="24" t="s">
        <v>120</v>
      </c>
      <c r="F3" s="81" t="s">
        <v>656</v>
      </c>
      <c r="G3" s="102" t="s">
        <v>0</v>
      </c>
      <c r="H3" s="103">
        <v>12.44</v>
      </c>
      <c r="I3" s="103">
        <v>12.44</v>
      </c>
      <c r="J3" s="18">
        <v>12.44</v>
      </c>
      <c r="K3" s="18">
        <f>H3-J3</f>
        <v>0</v>
      </c>
      <c r="L3" s="25" t="s">
        <v>9</v>
      </c>
      <c r="M3" s="11" t="s">
        <v>788</v>
      </c>
    </row>
    <row r="4" spans="1:13" ht="33.75">
      <c r="A4" s="108">
        <v>2</v>
      </c>
      <c r="B4" s="11" t="s">
        <v>8</v>
      </c>
      <c r="C4" s="64" t="s">
        <v>0</v>
      </c>
      <c r="D4" s="64"/>
      <c r="E4" s="11" t="s">
        <v>121</v>
      </c>
      <c r="F4" s="64" t="s">
        <v>650</v>
      </c>
      <c r="G4" s="104" t="s">
        <v>0</v>
      </c>
      <c r="H4" s="105">
        <v>3</v>
      </c>
      <c r="I4" s="105">
        <v>3</v>
      </c>
      <c r="J4" s="106">
        <v>3</v>
      </c>
      <c r="K4" s="18">
        <f t="shared" ref="K4:K32" si="0">H4-J4</f>
        <v>0</v>
      </c>
      <c r="L4" s="12" t="s">
        <v>9</v>
      </c>
      <c r="M4" s="11" t="s">
        <v>785</v>
      </c>
    </row>
    <row r="5" spans="1:13" ht="56.25">
      <c r="A5" s="21">
        <v>3</v>
      </c>
      <c r="B5" s="11" t="s">
        <v>8</v>
      </c>
      <c r="C5" s="64" t="s">
        <v>0</v>
      </c>
      <c r="D5" s="64"/>
      <c r="E5" s="11" t="s">
        <v>122</v>
      </c>
      <c r="F5" s="64" t="s">
        <v>650</v>
      </c>
      <c r="G5" s="104" t="s">
        <v>0</v>
      </c>
      <c r="H5" s="105">
        <v>11</v>
      </c>
      <c r="I5" s="105">
        <v>11</v>
      </c>
      <c r="J5" s="106">
        <v>11</v>
      </c>
      <c r="K5" s="18">
        <f t="shared" si="0"/>
        <v>0</v>
      </c>
      <c r="L5" s="12" t="s">
        <v>9</v>
      </c>
      <c r="M5" s="11" t="s">
        <v>786</v>
      </c>
    </row>
    <row r="6" spans="1:13" ht="33.75">
      <c r="A6" s="108">
        <v>4</v>
      </c>
      <c r="B6" s="11" t="s">
        <v>8</v>
      </c>
      <c r="C6" s="64" t="s">
        <v>0</v>
      </c>
      <c r="D6" s="64"/>
      <c r="E6" s="11" t="s">
        <v>123</v>
      </c>
      <c r="F6" s="64" t="s">
        <v>657</v>
      </c>
      <c r="G6" s="104" t="s">
        <v>0</v>
      </c>
      <c r="H6" s="105">
        <v>10</v>
      </c>
      <c r="I6" s="105">
        <v>10</v>
      </c>
      <c r="J6" s="106">
        <v>10</v>
      </c>
      <c r="K6" s="18">
        <f t="shared" si="0"/>
        <v>0</v>
      </c>
      <c r="L6" s="12" t="s">
        <v>9</v>
      </c>
      <c r="M6" s="11" t="s">
        <v>787</v>
      </c>
    </row>
    <row r="7" spans="1:13" ht="33.75">
      <c r="A7" s="21">
        <v>5</v>
      </c>
      <c r="B7" s="11" t="s">
        <v>8</v>
      </c>
      <c r="C7" s="64" t="s">
        <v>0</v>
      </c>
      <c r="D7" s="64"/>
      <c r="E7" s="11" t="s">
        <v>124</v>
      </c>
      <c r="F7" s="64" t="s">
        <v>650</v>
      </c>
      <c r="G7" s="104" t="s">
        <v>0</v>
      </c>
      <c r="H7" s="105">
        <v>4</v>
      </c>
      <c r="I7" s="105">
        <v>4</v>
      </c>
      <c r="J7" s="106">
        <v>4</v>
      </c>
      <c r="K7" s="18">
        <f t="shared" si="0"/>
        <v>0</v>
      </c>
      <c r="L7" s="12" t="s">
        <v>9</v>
      </c>
      <c r="M7" s="11" t="s">
        <v>788</v>
      </c>
    </row>
    <row r="8" spans="1:13" ht="22.5">
      <c r="A8" s="108">
        <v>6</v>
      </c>
      <c r="B8" s="11" t="s">
        <v>8</v>
      </c>
      <c r="C8" s="64" t="s">
        <v>0</v>
      </c>
      <c r="D8" s="64"/>
      <c r="E8" s="11" t="s">
        <v>125</v>
      </c>
      <c r="F8" s="64" t="s">
        <v>650</v>
      </c>
      <c r="G8" s="104" t="s">
        <v>0</v>
      </c>
      <c r="H8" s="105">
        <v>10</v>
      </c>
      <c r="I8" s="105">
        <v>10</v>
      </c>
      <c r="J8" s="106">
        <v>10</v>
      </c>
      <c r="K8" s="18">
        <f t="shared" si="0"/>
        <v>0</v>
      </c>
      <c r="L8" s="12" t="s">
        <v>9</v>
      </c>
      <c r="M8" s="11" t="s">
        <v>770</v>
      </c>
    </row>
    <row r="9" spans="1:13" ht="33.75">
      <c r="A9" s="21">
        <v>7</v>
      </c>
      <c r="B9" s="11" t="s">
        <v>8</v>
      </c>
      <c r="C9" s="64" t="s">
        <v>0</v>
      </c>
      <c r="D9" s="64"/>
      <c r="E9" s="11" t="s">
        <v>126</v>
      </c>
      <c r="F9" s="64" t="s">
        <v>657</v>
      </c>
      <c r="G9" s="104" t="s">
        <v>0</v>
      </c>
      <c r="H9" s="105">
        <v>9</v>
      </c>
      <c r="I9" s="105">
        <v>9</v>
      </c>
      <c r="J9" s="106">
        <v>9</v>
      </c>
      <c r="K9" s="18">
        <f t="shared" si="0"/>
        <v>0</v>
      </c>
      <c r="L9" s="12" t="s">
        <v>9</v>
      </c>
      <c r="M9" s="11" t="s">
        <v>744</v>
      </c>
    </row>
    <row r="10" spans="1:13" ht="45">
      <c r="A10" s="108">
        <v>8</v>
      </c>
      <c r="B10" s="11" t="s">
        <v>8</v>
      </c>
      <c r="C10" s="64" t="s">
        <v>0</v>
      </c>
      <c r="D10" s="64"/>
      <c r="E10" s="11" t="s">
        <v>127</v>
      </c>
      <c r="F10" s="64" t="s">
        <v>650</v>
      </c>
      <c r="G10" s="104" t="s">
        <v>0</v>
      </c>
      <c r="H10" s="105">
        <v>1</v>
      </c>
      <c r="I10" s="105">
        <v>1</v>
      </c>
      <c r="J10" s="106">
        <v>1</v>
      </c>
      <c r="K10" s="18">
        <f t="shared" si="0"/>
        <v>0</v>
      </c>
      <c r="L10" s="12" t="s">
        <v>9</v>
      </c>
      <c r="M10" s="11" t="s">
        <v>789</v>
      </c>
    </row>
    <row r="11" spans="1:13" ht="45">
      <c r="A11" s="21">
        <v>9</v>
      </c>
      <c r="B11" s="11" t="s">
        <v>8</v>
      </c>
      <c r="C11" s="64" t="s">
        <v>0</v>
      </c>
      <c r="D11" s="64"/>
      <c r="E11" s="11" t="s">
        <v>128</v>
      </c>
      <c r="F11" s="64" t="s">
        <v>650</v>
      </c>
      <c r="G11" s="104" t="s">
        <v>0</v>
      </c>
      <c r="H11" s="105">
        <v>0.8</v>
      </c>
      <c r="I11" s="105">
        <v>0.8</v>
      </c>
      <c r="J11" s="106">
        <v>0.8</v>
      </c>
      <c r="K11" s="18">
        <f t="shared" si="0"/>
        <v>0</v>
      </c>
      <c r="L11" s="12" t="s">
        <v>9</v>
      </c>
      <c r="M11" s="11" t="s">
        <v>789</v>
      </c>
    </row>
    <row r="12" spans="1:13" ht="33.75">
      <c r="A12" s="108">
        <v>10</v>
      </c>
      <c r="B12" s="11" t="s">
        <v>8</v>
      </c>
      <c r="C12" s="64" t="s">
        <v>0</v>
      </c>
      <c r="D12" s="64"/>
      <c r="E12" s="11" t="s">
        <v>129</v>
      </c>
      <c r="F12" s="64" t="s">
        <v>650</v>
      </c>
      <c r="G12" s="104" t="s">
        <v>0</v>
      </c>
      <c r="H12" s="105">
        <v>1</v>
      </c>
      <c r="I12" s="105">
        <v>1</v>
      </c>
      <c r="J12" s="106">
        <v>1</v>
      </c>
      <c r="K12" s="18">
        <f t="shared" si="0"/>
        <v>0</v>
      </c>
      <c r="L12" s="12" t="s">
        <v>9</v>
      </c>
      <c r="M12" s="11" t="s">
        <v>789</v>
      </c>
    </row>
    <row r="13" spans="1:13" ht="33.75">
      <c r="A13" s="21">
        <v>11</v>
      </c>
      <c r="B13" s="11" t="s">
        <v>8</v>
      </c>
      <c r="C13" s="64" t="s">
        <v>0</v>
      </c>
      <c r="D13" s="64"/>
      <c r="E13" s="11" t="s">
        <v>130</v>
      </c>
      <c r="F13" s="64" t="s">
        <v>650</v>
      </c>
      <c r="G13" s="104" t="s">
        <v>0</v>
      </c>
      <c r="H13" s="105">
        <v>0.8</v>
      </c>
      <c r="I13" s="105">
        <v>0.8</v>
      </c>
      <c r="J13" s="106">
        <v>0.8</v>
      </c>
      <c r="K13" s="18">
        <f t="shared" si="0"/>
        <v>0</v>
      </c>
      <c r="L13" s="12" t="s">
        <v>9</v>
      </c>
      <c r="M13" s="11" t="s">
        <v>789</v>
      </c>
    </row>
    <row r="14" spans="1:13" ht="45">
      <c r="A14" s="108">
        <v>12</v>
      </c>
      <c r="B14" s="11" t="s">
        <v>8</v>
      </c>
      <c r="C14" s="64" t="s">
        <v>0</v>
      </c>
      <c r="D14" s="64"/>
      <c r="E14" s="11" t="s">
        <v>131</v>
      </c>
      <c r="F14" s="64" t="s">
        <v>650</v>
      </c>
      <c r="G14" s="104" t="s">
        <v>0</v>
      </c>
      <c r="H14" s="105">
        <v>1</v>
      </c>
      <c r="I14" s="105">
        <v>1</v>
      </c>
      <c r="J14" s="106">
        <v>1</v>
      </c>
      <c r="K14" s="18">
        <f t="shared" si="0"/>
        <v>0</v>
      </c>
      <c r="L14" s="12" t="s">
        <v>9</v>
      </c>
      <c r="M14" s="11" t="s">
        <v>789</v>
      </c>
    </row>
    <row r="15" spans="1:13" ht="45">
      <c r="A15" s="21">
        <v>13</v>
      </c>
      <c r="B15" s="11" t="s">
        <v>8</v>
      </c>
      <c r="C15" s="64" t="s">
        <v>0</v>
      </c>
      <c r="D15" s="64"/>
      <c r="E15" s="11" t="s">
        <v>132</v>
      </c>
      <c r="F15" s="64" t="s">
        <v>656</v>
      </c>
      <c r="G15" s="104" t="s">
        <v>0</v>
      </c>
      <c r="H15" s="105">
        <v>1.5</v>
      </c>
      <c r="I15" s="105">
        <v>1.5</v>
      </c>
      <c r="J15" s="106">
        <v>1.5</v>
      </c>
      <c r="K15" s="18">
        <f t="shared" si="0"/>
        <v>0</v>
      </c>
      <c r="L15" s="12" t="s">
        <v>9</v>
      </c>
      <c r="M15" s="11" t="s">
        <v>790</v>
      </c>
    </row>
    <row r="16" spans="1:13" ht="45">
      <c r="A16" s="108">
        <v>14</v>
      </c>
      <c r="B16" s="11" t="s">
        <v>8</v>
      </c>
      <c r="C16" s="64" t="s">
        <v>0</v>
      </c>
      <c r="D16" s="64"/>
      <c r="E16" s="11" t="s">
        <v>791</v>
      </c>
      <c r="F16" s="64" t="s">
        <v>656</v>
      </c>
      <c r="G16" s="104" t="s">
        <v>0</v>
      </c>
      <c r="H16" s="105">
        <v>1</v>
      </c>
      <c r="I16" s="105">
        <v>1</v>
      </c>
      <c r="J16" s="106">
        <v>1</v>
      </c>
      <c r="K16" s="18">
        <f t="shared" si="0"/>
        <v>0</v>
      </c>
      <c r="L16" s="12" t="s">
        <v>9</v>
      </c>
      <c r="M16" s="11" t="s">
        <v>790</v>
      </c>
    </row>
    <row r="17" spans="1:13" ht="56.25">
      <c r="A17" s="21">
        <v>15</v>
      </c>
      <c r="B17" s="11" t="s">
        <v>8</v>
      </c>
      <c r="C17" s="64" t="s">
        <v>0</v>
      </c>
      <c r="D17" s="64"/>
      <c r="E17" s="11" t="s">
        <v>133</v>
      </c>
      <c r="F17" s="64" t="s">
        <v>650</v>
      </c>
      <c r="G17" s="104" t="s">
        <v>0</v>
      </c>
      <c r="H17" s="105">
        <v>1</v>
      </c>
      <c r="I17" s="105">
        <v>1</v>
      </c>
      <c r="J17" s="106">
        <v>1</v>
      </c>
      <c r="K17" s="18">
        <f t="shared" si="0"/>
        <v>0</v>
      </c>
      <c r="L17" s="12" t="s">
        <v>9</v>
      </c>
      <c r="M17" s="11" t="s">
        <v>790</v>
      </c>
    </row>
    <row r="18" spans="1:13" ht="22.5">
      <c r="A18" s="108">
        <v>16</v>
      </c>
      <c r="B18" s="11" t="s">
        <v>8</v>
      </c>
      <c r="C18" s="64" t="s">
        <v>0</v>
      </c>
      <c r="D18" s="64"/>
      <c r="E18" s="11" t="s">
        <v>134</v>
      </c>
      <c r="F18" s="64" t="s">
        <v>657</v>
      </c>
      <c r="G18" s="104" t="s">
        <v>0</v>
      </c>
      <c r="H18" s="105">
        <v>4</v>
      </c>
      <c r="I18" s="105">
        <v>4</v>
      </c>
      <c r="J18" s="106">
        <v>4</v>
      </c>
      <c r="K18" s="18">
        <f t="shared" si="0"/>
        <v>0</v>
      </c>
      <c r="L18" s="12" t="s">
        <v>9</v>
      </c>
      <c r="M18" s="11" t="s">
        <v>744</v>
      </c>
    </row>
    <row r="19" spans="1:13" ht="45">
      <c r="A19" s="21">
        <v>17</v>
      </c>
      <c r="B19" s="11" t="s">
        <v>8</v>
      </c>
      <c r="C19" s="64" t="s">
        <v>0</v>
      </c>
      <c r="D19" s="64"/>
      <c r="E19" s="11" t="s">
        <v>135</v>
      </c>
      <c r="F19" s="64" t="s">
        <v>650</v>
      </c>
      <c r="G19" s="104" t="s">
        <v>0</v>
      </c>
      <c r="H19" s="105">
        <v>25</v>
      </c>
      <c r="I19" s="105">
        <v>25</v>
      </c>
      <c r="J19" s="106">
        <v>25</v>
      </c>
      <c r="K19" s="18">
        <f t="shared" si="0"/>
        <v>0</v>
      </c>
      <c r="L19" s="12" t="s">
        <v>9</v>
      </c>
      <c r="M19" s="11" t="s">
        <v>788</v>
      </c>
    </row>
    <row r="20" spans="1:13" ht="33.75">
      <c r="A20" s="108">
        <v>18</v>
      </c>
      <c r="B20" s="11" t="s">
        <v>8</v>
      </c>
      <c r="C20" s="64" t="s">
        <v>0</v>
      </c>
      <c r="D20" s="64"/>
      <c r="E20" s="11" t="s">
        <v>136</v>
      </c>
      <c r="F20" s="64" t="s">
        <v>650</v>
      </c>
      <c r="G20" s="104" t="s">
        <v>0</v>
      </c>
      <c r="H20" s="105">
        <v>3</v>
      </c>
      <c r="I20" s="105">
        <v>3</v>
      </c>
      <c r="J20" s="106">
        <v>3</v>
      </c>
      <c r="K20" s="18">
        <f>H20-J20</f>
        <v>0</v>
      </c>
      <c r="L20" s="12" t="s">
        <v>9</v>
      </c>
      <c r="M20" s="11" t="s">
        <v>788</v>
      </c>
    </row>
    <row r="21" spans="1:13" ht="33.75">
      <c r="A21" s="21">
        <v>19</v>
      </c>
      <c r="B21" s="11" t="s">
        <v>8</v>
      </c>
      <c r="C21" s="64" t="s">
        <v>0</v>
      </c>
      <c r="D21" s="64"/>
      <c r="E21" s="11" t="s">
        <v>137</v>
      </c>
      <c r="F21" s="64" t="s">
        <v>650</v>
      </c>
      <c r="G21" s="104" t="s">
        <v>0</v>
      </c>
      <c r="H21" s="105">
        <v>3</v>
      </c>
      <c r="I21" s="105">
        <v>3</v>
      </c>
      <c r="J21" s="106">
        <v>3</v>
      </c>
      <c r="K21" s="18">
        <f t="shared" si="0"/>
        <v>0</v>
      </c>
      <c r="L21" s="12" t="s">
        <v>9</v>
      </c>
      <c r="M21" s="11" t="s">
        <v>788</v>
      </c>
    </row>
    <row r="22" spans="1:13" ht="33.75">
      <c r="A22" s="108">
        <v>20</v>
      </c>
      <c r="B22" s="11" t="s">
        <v>8</v>
      </c>
      <c r="C22" s="64" t="s">
        <v>0</v>
      </c>
      <c r="D22" s="64"/>
      <c r="E22" s="11" t="s">
        <v>138</v>
      </c>
      <c r="F22" s="64" t="s">
        <v>650</v>
      </c>
      <c r="G22" s="104" t="s">
        <v>0</v>
      </c>
      <c r="H22" s="105">
        <v>3</v>
      </c>
      <c r="I22" s="105">
        <v>3</v>
      </c>
      <c r="J22" s="106">
        <v>3</v>
      </c>
      <c r="K22" s="18">
        <f t="shared" si="0"/>
        <v>0</v>
      </c>
      <c r="L22" s="12" t="s">
        <v>9</v>
      </c>
      <c r="M22" s="11" t="s">
        <v>788</v>
      </c>
    </row>
    <row r="23" spans="1:13" ht="22.5">
      <c r="A23" s="21">
        <v>21</v>
      </c>
      <c r="B23" s="11" t="s">
        <v>8</v>
      </c>
      <c r="C23" s="64" t="s">
        <v>0</v>
      </c>
      <c r="D23" s="64"/>
      <c r="E23" s="11" t="s">
        <v>139</v>
      </c>
      <c r="F23" s="64" t="s">
        <v>650</v>
      </c>
      <c r="G23" s="104" t="s">
        <v>0</v>
      </c>
      <c r="H23" s="105">
        <v>15</v>
      </c>
      <c r="I23" s="105">
        <v>15</v>
      </c>
      <c r="J23" s="106">
        <v>15</v>
      </c>
      <c r="K23" s="18">
        <f t="shared" si="0"/>
        <v>0</v>
      </c>
      <c r="L23" s="12" t="s">
        <v>9</v>
      </c>
      <c r="M23" s="11" t="s">
        <v>786</v>
      </c>
    </row>
    <row r="24" spans="1:13" ht="22.5">
      <c r="A24" s="108">
        <v>22</v>
      </c>
      <c r="B24" s="11" t="s">
        <v>8</v>
      </c>
      <c r="C24" s="64" t="s">
        <v>0</v>
      </c>
      <c r="D24" s="64"/>
      <c r="E24" s="11" t="s">
        <v>732</v>
      </c>
      <c r="F24" s="64" t="s">
        <v>650</v>
      </c>
      <c r="G24" s="104" t="s">
        <v>0</v>
      </c>
      <c r="H24" s="105">
        <v>1.9</v>
      </c>
      <c r="I24" s="105">
        <v>1.9</v>
      </c>
      <c r="J24" s="106">
        <v>1.9</v>
      </c>
      <c r="K24" s="18">
        <f t="shared" si="0"/>
        <v>0</v>
      </c>
      <c r="L24" s="12" t="s">
        <v>9</v>
      </c>
      <c r="M24" s="11" t="s">
        <v>8</v>
      </c>
    </row>
    <row r="25" spans="1:13" ht="33.75">
      <c r="A25" s="21">
        <v>23</v>
      </c>
      <c r="B25" s="11" t="s">
        <v>119</v>
      </c>
      <c r="C25" s="64" t="s">
        <v>0</v>
      </c>
      <c r="D25" s="64"/>
      <c r="E25" s="11" t="s">
        <v>140</v>
      </c>
      <c r="F25" s="64" t="s">
        <v>656</v>
      </c>
      <c r="G25" s="104" t="s">
        <v>0</v>
      </c>
      <c r="H25" s="105">
        <v>20</v>
      </c>
      <c r="I25" s="105">
        <v>20</v>
      </c>
      <c r="J25" s="106">
        <v>20</v>
      </c>
      <c r="K25" s="18">
        <f t="shared" si="0"/>
        <v>0</v>
      </c>
      <c r="L25" s="12" t="s">
        <v>9</v>
      </c>
      <c r="M25" s="11" t="s">
        <v>118</v>
      </c>
    </row>
    <row r="26" spans="1:13" ht="33.75">
      <c r="A26" s="108">
        <v>24</v>
      </c>
      <c r="B26" s="11" t="s">
        <v>119</v>
      </c>
      <c r="C26" s="64" t="s">
        <v>0</v>
      </c>
      <c r="D26" s="64"/>
      <c r="E26" s="11" t="s">
        <v>141</v>
      </c>
      <c r="F26" s="64" t="s">
        <v>656</v>
      </c>
      <c r="G26" s="104" t="s">
        <v>0</v>
      </c>
      <c r="H26" s="105">
        <v>10</v>
      </c>
      <c r="I26" s="105">
        <v>10</v>
      </c>
      <c r="J26" s="106">
        <v>10</v>
      </c>
      <c r="K26" s="18">
        <f t="shared" si="0"/>
        <v>0</v>
      </c>
      <c r="L26" s="12" t="s">
        <v>9</v>
      </c>
      <c r="M26" s="11" t="s">
        <v>118</v>
      </c>
    </row>
    <row r="27" spans="1:13" ht="33.75">
      <c r="A27" s="21">
        <v>25</v>
      </c>
      <c r="B27" s="11" t="s">
        <v>119</v>
      </c>
      <c r="C27" s="64" t="s">
        <v>0</v>
      </c>
      <c r="D27" s="64"/>
      <c r="E27" s="11" t="s">
        <v>142</v>
      </c>
      <c r="F27" s="64" t="s">
        <v>650</v>
      </c>
      <c r="G27" s="104" t="s">
        <v>0</v>
      </c>
      <c r="H27" s="105">
        <v>15</v>
      </c>
      <c r="I27" s="105">
        <v>15</v>
      </c>
      <c r="J27" s="106">
        <v>15</v>
      </c>
      <c r="K27" s="18">
        <f t="shared" si="0"/>
        <v>0</v>
      </c>
      <c r="L27" s="12" t="s">
        <v>9</v>
      </c>
      <c r="M27" s="11" t="s">
        <v>118</v>
      </c>
    </row>
    <row r="28" spans="1:13" ht="22.5">
      <c r="A28" s="108">
        <v>26</v>
      </c>
      <c r="B28" s="11" t="s">
        <v>119</v>
      </c>
      <c r="C28" s="64" t="s">
        <v>0</v>
      </c>
      <c r="D28" s="64"/>
      <c r="E28" s="11" t="s">
        <v>143</v>
      </c>
      <c r="F28" s="64" t="s">
        <v>656</v>
      </c>
      <c r="G28" s="104" t="s">
        <v>0</v>
      </c>
      <c r="H28" s="105">
        <v>10</v>
      </c>
      <c r="I28" s="105">
        <v>10</v>
      </c>
      <c r="J28" s="106">
        <v>10</v>
      </c>
      <c r="K28" s="18">
        <f t="shared" si="0"/>
        <v>0</v>
      </c>
      <c r="L28" s="12" t="s">
        <v>9</v>
      </c>
      <c r="M28" s="11" t="s">
        <v>118</v>
      </c>
    </row>
    <row r="29" spans="1:13" ht="22.5">
      <c r="A29" s="21">
        <v>27</v>
      </c>
      <c r="B29" s="11" t="s">
        <v>119</v>
      </c>
      <c r="C29" s="64" t="s">
        <v>0</v>
      </c>
      <c r="D29" s="64"/>
      <c r="E29" s="11" t="s">
        <v>144</v>
      </c>
      <c r="F29" s="64" t="s">
        <v>650</v>
      </c>
      <c r="G29" s="104" t="s">
        <v>0</v>
      </c>
      <c r="H29" s="105">
        <v>3</v>
      </c>
      <c r="I29" s="105">
        <v>3</v>
      </c>
      <c r="J29" s="106">
        <v>3</v>
      </c>
      <c r="K29" s="18">
        <f t="shared" si="0"/>
        <v>0</v>
      </c>
      <c r="L29" s="12" t="s">
        <v>9</v>
      </c>
      <c r="M29" s="11" t="s">
        <v>118</v>
      </c>
    </row>
    <row r="30" spans="1:13" ht="33.75">
      <c r="A30" s="108">
        <v>28</v>
      </c>
      <c r="B30" s="11" t="s">
        <v>119</v>
      </c>
      <c r="C30" s="64" t="s">
        <v>0</v>
      </c>
      <c r="D30" s="64"/>
      <c r="E30" s="11" t="s">
        <v>145</v>
      </c>
      <c r="F30" s="64" t="s">
        <v>656</v>
      </c>
      <c r="G30" s="104" t="s">
        <v>0</v>
      </c>
      <c r="H30" s="105">
        <v>10</v>
      </c>
      <c r="I30" s="105">
        <v>10</v>
      </c>
      <c r="J30" s="106">
        <v>10</v>
      </c>
      <c r="K30" s="18">
        <f t="shared" si="0"/>
        <v>0</v>
      </c>
      <c r="L30" s="12" t="s">
        <v>9</v>
      </c>
      <c r="M30" s="11" t="s">
        <v>118</v>
      </c>
    </row>
    <row r="31" spans="1:13" ht="33.75">
      <c r="A31" s="21">
        <v>29</v>
      </c>
      <c r="B31" s="11" t="s">
        <v>147</v>
      </c>
      <c r="C31" s="64" t="s">
        <v>0</v>
      </c>
      <c r="D31" s="64"/>
      <c r="E31" s="11" t="s">
        <v>146</v>
      </c>
      <c r="F31" s="64" t="s">
        <v>656</v>
      </c>
      <c r="G31" s="104" t="s">
        <v>0</v>
      </c>
      <c r="H31" s="105">
        <v>10</v>
      </c>
      <c r="I31" s="105">
        <v>10</v>
      </c>
      <c r="J31" s="106">
        <v>10</v>
      </c>
      <c r="K31" s="18">
        <f t="shared" si="0"/>
        <v>0</v>
      </c>
      <c r="L31" s="12" t="s">
        <v>9</v>
      </c>
      <c r="M31" s="11" t="s">
        <v>550</v>
      </c>
    </row>
    <row r="32" spans="1:13">
      <c r="A32" s="210" t="s">
        <v>659</v>
      </c>
      <c r="B32" s="211"/>
      <c r="C32" s="81"/>
      <c r="D32" s="81"/>
      <c r="E32" s="24"/>
      <c r="F32" s="81"/>
      <c r="G32" s="102"/>
      <c r="H32" s="107">
        <f>SUM(H3:H31)</f>
        <v>200.44</v>
      </c>
      <c r="I32" s="107">
        <f>SUM(I3:I31)</f>
        <v>200.44</v>
      </c>
      <c r="J32" s="107">
        <f>SUM(J3:J31)</f>
        <v>200.44</v>
      </c>
      <c r="K32" s="18">
        <f t="shared" si="0"/>
        <v>0</v>
      </c>
      <c r="L32" s="25"/>
      <c r="M32" s="24"/>
    </row>
    <row r="37" spans="8:8">
      <c r="H37" s="77"/>
    </row>
  </sheetData>
  <mergeCells count="2">
    <mergeCell ref="A32:B32"/>
    <mergeCell ref="A2:M2"/>
  </mergeCells>
  <pageMargins left="0.70866141732283472" right="0.70866141732283472" top="0.74803149606299213" bottom="0.74803149606299213" header="0.31496062992125984" footer="0.31496062992125984"/>
  <pageSetup paperSize="9" scale="85" orientation="landscape" horizontalDpi="0" verticalDpi="0" r:id="rId1"/>
</worksheet>
</file>

<file path=xl/worksheets/sheet15.xml><?xml version="1.0" encoding="utf-8"?>
<worksheet xmlns="http://schemas.openxmlformats.org/spreadsheetml/2006/main" xmlns:r="http://schemas.openxmlformats.org/officeDocument/2006/relationships">
  <dimension ref="A1:L34"/>
  <sheetViews>
    <sheetView topLeftCell="A13" workbookViewId="0">
      <selection sqref="A1:L34"/>
    </sheetView>
  </sheetViews>
  <sheetFormatPr defaultRowHeight="15.75"/>
  <cols>
    <col min="1" max="1" width="6.85546875" style="85" customWidth="1"/>
    <col min="2" max="2" width="10.28515625" style="85" customWidth="1"/>
    <col min="3" max="3" width="14" style="85" customWidth="1"/>
    <col min="4" max="5" width="12.85546875" style="85" customWidth="1"/>
    <col min="6" max="6" width="14.140625" style="85" customWidth="1"/>
    <col min="7" max="7" width="20.42578125" style="85" customWidth="1"/>
    <col min="8" max="8" width="15" style="85" customWidth="1"/>
    <col min="9" max="10" width="12.28515625" style="85" customWidth="1"/>
    <col min="11" max="11" width="12.7109375" style="85" customWidth="1"/>
    <col min="12" max="12" width="16.7109375" style="85" customWidth="1"/>
    <col min="13" max="16384" width="9.140625" style="85"/>
  </cols>
  <sheetData>
    <row r="1" spans="1:12" ht="21">
      <c r="K1" s="248" t="s">
        <v>877</v>
      </c>
      <c r="L1" s="248"/>
    </row>
    <row r="2" spans="1:12" ht="18.75">
      <c r="A2" s="249" t="s">
        <v>873</v>
      </c>
      <c r="B2" s="249"/>
      <c r="C2" s="249"/>
      <c r="D2" s="249"/>
      <c r="E2" s="249"/>
      <c r="F2" s="249"/>
      <c r="G2" s="249"/>
      <c r="H2" s="249"/>
      <c r="I2" s="249"/>
      <c r="J2" s="249"/>
      <c r="K2" s="249"/>
      <c r="L2" s="249"/>
    </row>
    <row r="3" spans="1:12" ht="66" customHeight="1">
      <c r="A3" s="96" t="s">
        <v>829</v>
      </c>
      <c r="B3" s="96" t="s">
        <v>576</v>
      </c>
      <c r="C3" s="96" t="s">
        <v>830</v>
      </c>
      <c r="D3" s="96" t="s">
        <v>867</v>
      </c>
      <c r="E3" s="96" t="s">
        <v>868</v>
      </c>
      <c r="F3" s="96" t="s">
        <v>869</v>
      </c>
      <c r="G3" s="96" t="s">
        <v>870</v>
      </c>
      <c r="H3" s="96" t="s">
        <v>871</v>
      </c>
      <c r="I3" s="96" t="s">
        <v>874</v>
      </c>
      <c r="J3" s="96" t="s">
        <v>875</v>
      </c>
      <c r="K3" s="96" t="s">
        <v>872</v>
      </c>
      <c r="L3" s="96" t="s">
        <v>876</v>
      </c>
    </row>
    <row r="4" spans="1:12">
      <c r="A4" s="246" t="s">
        <v>831</v>
      </c>
      <c r="B4" s="96" t="s">
        <v>832</v>
      </c>
      <c r="C4" s="246" t="s">
        <v>833</v>
      </c>
      <c r="D4" s="97">
        <v>5</v>
      </c>
      <c r="E4" s="97">
        <v>5</v>
      </c>
      <c r="F4" s="97">
        <v>5</v>
      </c>
      <c r="G4" s="97">
        <v>5</v>
      </c>
      <c r="H4" s="97">
        <v>5</v>
      </c>
      <c r="I4" s="97">
        <v>5</v>
      </c>
      <c r="J4" s="97">
        <v>0</v>
      </c>
      <c r="K4" s="97">
        <f>I4/E4*100</f>
        <v>100</v>
      </c>
      <c r="L4" s="97">
        <v>0</v>
      </c>
    </row>
    <row r="5" spans="1:12">
      <c r="A5" s="246"/>
      <c r="B5" s="96" t="s">
        <v>834</v>
      </c>
      <c r="C5" s="246"/>
      <c r="D5" s="97">
        <v>100</v>
      </c>
      <c r="E5" s="97">
        <v>100</v>
      </c>
      <c r="F5" s="97">
        <v>100</v>
      </c>
      <c r="G5" s="97">
        <v>100</v>
      </c>
      <c r="H5" s="97">
        <v>100</v>
      </c>
      <c r="I5" s="97">
        <v>100</v>
      </c>
      <c r="J5" s="97">
        <v>0</v>
      </c>
      <c r="K5" s="97">
        <f t="shared" ref="K5:K8" si="0">I5/E5*100</f>
        <v>100</v>
      </c>
      <c r="L5" s="97">
        <v>0</v>
      </c>
    </row>
    <row r="6" spans="1:12">
      <c r="A6" s="246"/>
      <c r="B6" s="96" t="s">
        <v>835</v>
      </c>
      <c r="C6" s="246"/>
      <c r="D6" s="97">
        <v>100</v>
      </c>
      <c r="E6" s="97">
        <v>100</v>
      </c>
      <c r="F6" s="97">
        <v>100</v>
      </c>
      <c r="G6" s="97">
        <v>92</v>
      </c>
      <c r="H6" s="97">
        <v>92</v>
      </c>
      <c r="I6" s="97">
        <v>92</v>
      </c>
      <c r="J6" s="97">
        <v>0</v>
      </c>
      <c r="K6" s="97">
        <f t="shared" si="0"/>
        <v>92</v>
      </c>
      <c r="L6" s="97">
        <v>0.08</v>
      </c>
    </row>
    <row r="7" spans="1:12">
      <c r="A7" s="246"/>
      <c r="B7" s="96" t="s">
        <v>836</v>
      </c>
      <c r="C7" s="246"/>
      <c r="D7" s="97">
        <v>100</v>
      </c>
      <c r="E7" s="97">
        <v>100</v>
      </c>
      <c r="F7" s="97">
        <v>100</v>
      </c>
      <c r="G7" s="97">
        <v>108</v>
      </c>
      <c r="H7" s="97">
        <v>108</v>
      </c>
      <c r="I7" s="97">
        <v>108</v>
      </c>
      <c r="J7" s="97">
        <v>0</v>
      </c>
      <c r="K7" s="97">
        <f t="shared" si="0"/>
        <v>108</v>
      </c>
      <c r="L7" s="97">
        <v>-0.08</v>
      </c>
    </row>
    <row r="8" spans="1:12" s="95" customFormat="1">
      <c r="A8" s="247" t="s">
        <v>837</v>
      </c>
      <c r="B8" s="247"/>
      <c r="C8" s="247"/>
      <c r="D8" s="100">
        <f t="shared" ref="D8:I8" si="1">SUM(D4:D7)</f>
        <v>305</v>
      </c>
      <c r="E8" s="100">
        <f t="shared" si="1"/>
        <v>305</v>
      </c>
      <c r="F8" s="100">
        <f t="shared" si="1"/>
        <v>305</v>
      </c>
      <c r="G8" s="100">
        <f t="shared" si="1"/>
        <v>305</v>
      </c>
      <c r="H8" s="100">
        <f t="shared" si="1"/>
        <v>305</v>
      </c>
      <c r="I8" s="100">
        <f t="shared" si="1"/>
        <v>305</v>
      </c>
      <c r="J8" s="100">
        <v>0</v>
      </c>
      <c r="K8" s="100">
        <f t="shared" si="0"/>
        <v>100</v>
      </c>
      <c r="L8" s="100">
        <v>0</v>
      </c>
    </row>
    <row r="9" spans="1:12">
      <c r="A9" s="246" t="s">
        <v>838</v>
      </c>
      <c r="B9" s="96" t="s">
        <v>839</v>
      </c>
      <c r="C9" s="246" t="s">
        <v>840</v>
      </c>
      <c r="D9" s="97">
        <v>0</v>
      </c>
      <c r="E9" s="97">
        <v>0</v>
      </c>
      <c r="F9" s="97">
        <v>0</v>
      </c>
      <c r="G9" s="97">
        <v>0</v>
      </c>
      <c r="H9" s="97">
        <v>0</v>
      </c>
      <c r="I9" s="97">
        <v>0</v>
      </c>
      <c r="J9" s="97">
        <v>0</v>
      </c>
      <c r="K9" s="97">
        <v>0</v>
      </c>
      <c r="L9" s="97">
        <v>0</v>
      </c>
    </row>
    <row r="10" spans="1:12">
      <c r="A10" s="246"/>
      <c r="B10" s="96" t="s">
        <v>841</v>
      </c>
      <c r="C10" s="246"/>
      <c r="D10" s="98">
        <v>200</v>
      </c>
      <c r="E10" s="98">
        <v>200</v>
      </c>
      <c r="F10" s="98">
        <v>201</v>
      </c>
      <c r="G10" s="98">
        <v>200</v>
      </c>
      <c r="H10" s="98">
        <v>200</v>
      </c>
      <c r="I10" s="98">
        <v>200</v>
      </c>
      <c r="J10" s="98">
        <v>0</v>
      </c>
      <c r="K10" s="98">
        <f>I10/E10*100</f>
        <v>100</v>
      </c>
      <c r="L10" s="98">
        <f>F10-G10</f>
        <v>1</v>
      </c>
    </row>
    <row r="11" spans="1:12">
      <c r="A11" s="246"/>
      <c r="B11" s="96" t="s">
        <v>842</v>
      </c>
      <c r="C11" s="246"/>
      <c r="D11" s="98">
        <v>200</v>
      </c>
      <c r="E11" s="98">
        <v>200</v>
      </c>
      <c r="F11" s="98">
        <v>203</v>
      </c>
      <c r="G11" s="98">
        <v>200</v>
      </c>
      <c r="H11" s="98">
        <v>200</v>
      </c>
      <c r="I11" s="98">
        <v>200</v>
      </c>
      <c r="J11" s="98">
        <v>0</v>
      </c>
      <c r="K11" s="98">
        <f t="shared" ref="K11:K32" si="2">I11/E11*100</f>
        <v>100</v>
      </c>
      <c r="L11" s="98">
        <f>F11-G11</f>
        <v>3</v>
      </c>
    </row>
    <row r="12" spans="1:12">
      <c r="A12" s="246"/>
      <c r="B12" s="96" t="s">
        <v>843</v>
      </c>
      <c r="C12" s="246"/>
      <c r="D12" s="98">
        <v>200</v>
      </c>
      <c r="E12" s="98">
        <v>200</v>
      </c>
      <c r="F12" s="98">
        <v>204</v>
      </c>
      <c r="G12" s="98">
        <v>207</v>
      </c>
      <c r="H12" s="98">
        <v>207</v>
      </c>
      <c r="I12" s="98">
        <v>207</v>
      </c>
      <c r="J12" s="98">
        <v>0</v>
      </c>
      <c r="K12" s="98">
        <f t="shared" si="2"/>
        <v>103.49999999999999</v>
      </c>
      <c r="L12" s="98">
        <v>-3</v>
      </c>
    </row>
    <row r="13" spans="1:12">
      <c r="A13" s="246"/>
      <c r="B13" s="96" t="s">
        <v>844</v>
      </c>
      <c r="C13" s="246"/>
      <c r="D13" s="98">
        <v>200</v>
      </c>
      <c r="E13" s="98">
        <v>200</v>
      </c>
      <c r="F13" s="98">
        <v>203</v>
      </c>
      <c r="G13" s="98">
        <v>200</v>
      </c>
      <c r="H13" s="98">
        <v>200</v>
      </c>
      <c r="I13" s="98">
        <v>200</v>
      </c>
      <c r="J13" s="98">
        <v>0</v>
      </c>
      <c r="K13" s="98">
        <f t="shared" si="2"/>
        <v>100</v>
      </c>
      <c r="L13" s="98">
        <v>0</v>
      </c>
    </row>
    <row r="14" spans="1:12" s="95" customFormat="1">
      <c r="A14" s="247" t="s">
        <v>845</v>
      </c>
      <c r="B14" s="247"/>
      <c r="C14" s="247"/>
      <c r="D14" s="100">
        <f t="shared" ref="D14:I14" si="3">SUM(D9:D13)</f>
        <v>800</v>
      </c>
      <c r="E14" s="100">
        <f t="shared" si="3"/>
        <v>800</v>
      </c>
      <c r="F14" s="100">
        <f t="shared" si="3"/>
        <v>811</v>
      </c>
      <c r="G14" s="100">
        <f t="shared" si="3"/>
        <v>807</v>
      </c>
      <c r="H14" s="100">
        <f t="shared" si="3"/>
        <v>807</v>
      </c>
      <c r="I14" s="100">
        <f t="shared" si="3"/>
        <v>807</v>
      </c>
      <c r="J14" s="100">
        <v>0</v>
      </c>
      <c r="K14" s="172">
        <f t="shared" si="2"/>
        <v>100.875</v>
      </c>
      <c r="L14" s="100">
        <v>0</v>
      </c>
    </row>
    <row r="15" spans="1:12">
      <c r="A15" s="246" t="s">
        <v>846</v>
      </c>
      <c r="B15" s="96" t="s">
        <v>847</v>
      </c>
      <c r="C15" s="246" t="s">
        <v>848</v>
      </c>
      <c r="D15" s="97">
        <v>200</v>
      </c>
      <c r="E15" s="97">
        <v>200</v>
      </c>
      <c r="F15" s="97">
        <v>204</v>
      </c>
      <c r="G15" s="97">
        <v>204</v>
      </c>
      <c r="H15" s="97">
        <v>204</v>
      </c>
      <c r="I15" s="97">
        <v>204</v>
      </c>
      <c r="J15" s="97">
        <v>0</v>
      </c>
      <c r="K15" s="98">
        <f t="shared" si="2"/>
        <v>102</v>
      </c>
      <c r="L15" s="97">
        <v>0</v>
      </c>
    </row>
    <row r="16" spans="1:12">
      <c r="A16" s="246"/>
      <c r="B16" s="96" t="s">
        <v>849</v>
      </c>
      <c r="C16" s="246"/>
      <c r="D16" s="97">
        <v>200</v>
      </c>
      <c r="E16" s="97">
        <v>200</v>
      </c>
      <c r="F16" s="97">
        <v>204</v>
      </c>
      <c r="G16" s="97">
        <v>204</v>
      </c>
      <c r="H16" s="97">
        <v>204</v>
      </c>
      <c r="I16" s="97">
        <v>204</v>
      </c>
      <c r="J16" s="97">
        <v>0</v>
      </c>
      <c r="K16" s="98">
        <f t="shared" si="2"/>
        <v>102</v>
      </c>
      <c r="L16" s="97">
        <v>0</v>
      </c>
    </row>
    <row r="17" spans="1:12">
      <c r="A17" s="246"/>
      <c r="B17" s="96" t="s">
        <v>850</v>
      </c>
      <c r="C17" s="246"/>
      <c r="D17" s="97">
        <v>200</v>
      </c>
      <c r="E17" s="97">
        <v>200</v>
      </c>
      <c r="F17" s="97">
        <v>203</v>
      </c>
      <c r="G17" s="97">
        <v>203</v>
      </c>
      <c r="H17" s="97">
        <v>203</v>
      </c>
      <c r="I17" s="97">
        <v>203</v>
      </c>
      <c r="J17" s="97">
        <v>0</v>
      </c>
      <c r="K17" s="98">
        <f t="shared" si="2"/>
        <v>101.49999999999999</v>
      </c>
      <c r="L17" s="97">
        <v>0</v>
      </c>
    </row>
    <row r="18" spans="1:12">
      <c r="A18" s="246"/>
      <c r="B18" s="96" t="s">
        <v>851</v>
      </c>
      <c r="C18" s="246"/>
      <c r="D18" s="97">
        <v>200</v>
      </c>
      <c r="E18" s="97">
        <v>200</v>
      </c>
      <c r="F18" s="97">
        <v>204</v>
      </c>
      <c r="G18" s="97">
        <v>204</v>
      </c>
      <c r="H18" s="97">
        <v>204</v>
      </c>
      <c r="I18" s="97">
        <v>204</v>
      </c>
      <c r="J18" s="97">
        <v>0</v>
      </c>
      <c r="K18" s="98">
        <f t="shared" si="2"/>
        <v>102</v>
      </c>
      <c r="L18" s="97">
        <v>0</v>
      </c>
    </row>
    <row r="19" spans="1:12">
      <c r="A19" s="246"/>
      <c r="B19" s="96" t="s">
        <v>852</v>
      </c>
      <c r="C19" s="246"/>
      <c r="D19" s="97">
        <v>200</v>
      </c>
      <c r="E19" s="97">
        <v>200</v>
      </c>
      <c r="F19" s="97">
        <v>203</v>
      </c>
      <c r="G19" s="97">
        <v>203</v>
      </c>
      <c r="H19" s="97">
        <v>203</v>
      </c>
      <c r="I19" s="97">
        <v>203</v>
      </c>
      <c r="J19" s="97">
        <v>0</v>
      </c>
      <c r="K19" s="98">
        <f t="shared" si="2"/>
        <v>101.49999999999999</v>
      </c>
      <c r="L19" s="97">
        <v>0</v>
      </c>
    </row>
    <row r="20" spans="1:12">
      <c r="A20" s="246"/>
      <c r="B20" s="96" t="s">
        <v>853</v>
      </c>
      <c r="C20" s="246"/>
      <c r="D20" s="97">
        <v>200</v>
      </c>
      <c r="E20" s="97">
        <v>200</v>
      </c>
      <c r="F20" s="97">
        <v>204</v>
      </c>
      <c r="G20" s="97">
        <v>204</v>
      </c>
      <c r="H20" s="97">
        <v>204</v>
      </c>
      <c r="I20" s="97">
        <v>204</v>
      </c>
      <c r="J20" s="97">
        <v>0</v>
      </c>
      <c r="K20" s="98">
        <f t="shared" si="2"/>
        <v>102</v>
      </c>
      <c r="L20" s="97">
        <v>0</v>
      </c>
    </row>
    <row r="21" spans="1:12">
      <c r="A21" s="246"/>
      <c r="B21" s="96" t="s">
        <v>854</v>
      </c>
      <c r="C21" s="246"/>
      <c r="D21" s="97">
        <v>200</v>
      </c>
      <c r="E21" s="97">
        <v>200</v>
      </c>
      <c r="F21" s="97">
        <v>204</v>
      </c>
      <c r="G21" s="97">
        <v>204</v>
      </c>
      <c r="H21" s="97">
        <v>204</v>
      </c>
      <c r="I21" s="97">
        <v>204</v>
      </c>
      <c r="J21" s="97">
        <v>0</v>
      </c>
      <c r="K21" s="98">
        <f t="shared" si="2"/>
        <v>102</v>
      </c>
      <c r="L21" s="97">
        <v>0</v>
      </c>
    </row>
    <row r="22" spans="1:12">
      <c r="A22" s="246"/>
      <c r="B22" s="96" t="s">
        <v>855</v>
      </c>
      <c r="C22" s="246"/>
      <c r="D22" s="97">
        <v>200</v>
      </c>
      <c r="E22" s="97">
        <v>200</v>
      </c>
      <c r="F22" s="97">
        <v>204</v>
      </c>
      <c r="G22" s="97">
        <v>203</v>
      </c>
      <c r="H22" s="97">
        <v>203</v>
      </c>
      <c r="I22" s="97">
        <v>203</v>
      </c>
      <c r="J22" s="97">
        <v>0</v>
      </c>
      <c r="K22" s="98">
        <f t="shared" si="2"/>
        <v>101.49999999999999</v>
      </c>
      <c r="L22" s="97">
        <v>1</v>
      </c>
    </row>
    <row r="23" spans="1:12" s="95" customFormat="1">
      <c r="A23" s="250" t="s">
        <v>856</v>
      </c>
      <c r="B23" s="250"/>
      <c r="C23" s="250"/>
      <c r="D23" s="100">
        <f t="shared" ref="D23:J23" si="4">SUM(D15:D22)</f>
        <v>1600</v>
      </c>
      <c r="E23" s="100">
        <f t="shared" si="4"/>
        <v>1600</v>
      </c>
      <c r="F23" s="100">
        <f t="shared" si="4"/>
        <v>1630</v>
      </c>
      <c r="G23" s="100">
        <f t="shared" si="4"/>
        <v>1629</v>
      </c>
      <c r="H23" s="100">
        <f t="shared" si="4"/>
        <v>1629</v>
      </c>
      <c r="I23" s="100">
        <f t="shared" si="4"/>
        <v>1629</v>
      </c>
      <c r="J23" s="100">
        <f t="shared" si="4"/>
        <v>0</v>
      </c>
      <c r="K23" s="172">
        <f t="shared" si="2"/>
        <v>101.8125</v>
      </c>
      <c r="L23" s="100">
        <v>1</v>
      </c>
    </row>
    <row r="24" spans="1:12">
      <c r="A24" s="246" t="s">
        <v>857</v>
      </c>
      <c r="B24" s="96" t="s">
        <v>0</v>
      </c>
      <c r="C24" s="246" t="s">
        <v>858</v>
      </c>
      <c r="D24" s="97">
        <v>200</v>
      </c>
      <c r="E24" s="97">
        <v>200</v>
      </c>
      <c r="F24" s="97">
        <v>201.44</v>
      </c>
      <c r="G24" s="98">
        <v>200.44</v>
      </c>
      <c r="H24" s="98">
        <v>200.44</v>
      </c>
      <c r="I24" s="98">
        <v>200.44</v>
      </c>
      <c r="J24" s="97">
        <v>0</v>
      </c>
      <c r="K24" s="98">
        <f t="shared" si="2"/>
        <v>100.22</v>
      </c>
      <c r="L24" s="97">
        <v>1</v>
      </c>
    </row>
    <row r="25" spans="1:12">
      <c r="A25" s="246"/>
      <c r="B25" s="96" t="s">
        <v>1</v>
      </c>
      <c r="C25" s="246"/>
      <c r="D25" s="97">
        <v>500</v>
      </c>
      <c r="E25" s="97">
        <v>500</v>
      </c>
      <c r="F25" s="97">
        <v>505.4</v>
      </c>
      <c r="G25" s="98">
        <v>499.88</v>
      </c>
      <c r="H25" s="98">
        <v>499.88</v>
      </c>
      <c r="I25" s="97">
        <v>499.88</v>
      </c>
      <c r="J25" s="97">
        <v>0</v>
      </c>
      <c r="K25" s="98">
        <f t="shared" si="2"/>
        <v>99.975999999999999</v>
      </c>
      <c r="L25" s="97">
        <v>5.52</v>
      </c>
    </row>
    <row r="26" spans="1:12">
      <c r="A26" s="246"/>
      <c r="B26" s="96" t="s">
        <v>2</v>
      </c>
      <c r="C26" s="246"/>
      <c r="D26" s="97">
        <v>500</v>
      </c>
      <c r="E26" s="97">
        <v>500</v>
      </c>
      <c r="F26" s="97">
        <v>506.97</v>
      </c>
      <c r="G26" s="98">
        <v>500.27</v>
      </c>
      <c r="H26" s="98">
        <v>500.27</v>
      </c>
      <c r="I26" s="97">
        <v>500.27</v>
      </c>
      <c r="J26" s="97">
        <v>0</v>
      </c>
      <c r="K26" s="98">
        <f t="shared" si="2"/>
        <v>100.054</v>
      </c>
      <c r="L26" s="97">
        <v>6.7</v>
      </c>
    </row>
    <row r="27" spans="1:12">
      <c r="A27" s="246"/>
      <c r="B27" s="96" t="s">
        <v>3</v>
      </c>
      <c r="C27" s="246"/>
      <c r="D27" s="97">
        <v>500</v>
      </c>
      <c r="E27" s="97">
        <v>500</v>
      </c>
      <c r="F27" s="97">
        <v>510.02</v>
      </c>
      <c r="G27" s="98">
        <v>506.95</v>
      </c>
      <c r="H27" s="98">
        <v>506.95</v>
      </c>
      <c r="I27" s="97">
        <v>506.95</v>
      </c>
      <c r="J27" s="97">
        <v>0</v>
      </c>
      <c r="K27" s="98">
        <f t="shared" si="2"/>
        <v>101.39</v>
      </c>
      <c r="L27" s="97">
        <v>3.07</v>
      </c>
    </row>
    <row r="28" spans="1:12">
      <c r="A28" s="246"/>
      <c r="B28" s="96" t="s">
        <v>4</v>
      </c>
      <c r="C28" s="246"/>
      <c r="D28" s="97">
        <v>500</v>
      </c>
      <c r="E28" s="97">
        <v>500</v>
      </c>
      <c r="F28" s="97">
        <v>505.88</v>
      </c>
      <c r="G28" s="98">
        <v>500.53</v>
      </c>
      <c r="H28" s="98">
        <v>500.53</v>
      </c>
      <c r="I28" s="97">
        <v>500.53</v>
      </c>
      <c r="J28" s="97">
        <v>0</v>
      </c>
      <c r="K28" s="98">
        <f t="shared" si="2"/>
        <v>100.10599999999998</v>
      </c>
      <c r="L28" s="97">
        <v>5.35</v>
      </c>
    </row>
    <row r="29" spans="1:12">
      <c r="A29" s="246"/>
      <c r="B29" s="96" t="s">
        <v>5</v>
      </c>
      <c r="C29" s="246"/>
      <c r="D29" s="97">
        <v>500</v>
      </c>
      <c r="E29" s="97">
        <v>500</v>
      </c>
      <c r="F29" s="97">
        <v>506.27</v>
      </c>
      <c r="G29" s="98">
        <v>504.67</v>
      </c>
      <c r="H29" s="98">
        <v>504.67</v>
      </c>
      <c r="I29" s="97">
        <v>504.67</v>
      </c>
      <c r="J29" s="97">
        <v>0</v>
      </c>
      <c r="K29" s="98">
        <f t="shared" si="2"/>
        <v>100.93400000000001</v>
      </c>
      <c r="L29" s="97">
        <v>1.6</v>
      </c>
    </row>
    <row r="30" spans="1:12">
      <c r="A30" s="246"/>
      <c r="B30" s="96" t="s">
        <v>6</v>
      </c>
      <c r="C30" s="246"/>
      <c r="D30" s="97">
        <v>500</v>
      </c>
      <c r="E30" s="97">
        <v>500</v>
      </c>
      <c r="F30" s="97">
        <v>506.81</v>
      </c>
      <c r="G30" s="98">
        <v>504.6</v>
      </c>
      <c r="H30" s="98">
        <v>504.6</v>
      </c>
      <c r="I30" s="97">
        <v>428.95</v>
      </c>
      <c r="J30" s="97">
        <v>75.650000000000006</v>
      </c>
      <c r="K30" s="98">
        <f t="shared" si="2"/>
        <v>85.79</v>
      </c>
      <c r="L30" s="97">
        <v>2.21</v>
      </c>
    </row>
    <row r="31" spans="1:12">
      <c r="A31" s="246"/>
      <c r="B31" s="96" t="s">
        <v>554</v>
      </c>
      <c r="C31" s="246"/>
      <c r="D31" s="97">
        <v>500</v>
      </c>
      <c r="E31" s="97">
        <v>500</v>
      </c>
      <c r="F31" s="97">
        <v>504.84</v>
      </c>
      <c r="G31" s="98">
        <v>486.33</v>
      </c>
      <c r="H31" s="98">
        <v>486.33</v>
      </c>
      <c r="I31" s="97">
        <v>165.8</v>
      </c>
      <c r="J31" s="97">
        <v>320.52999999999997</v>
      </c>
      <c r="K31" s="98">
        <f t="shared" si="2"/>
        <v>33.160000000000004</v>
      </c>
      <c r="L31" s="97">
        <v>18.510000000000002</v>
      </c>
    </row>
    <row r="32" spans="1:12">
      <c r="A32" s="99"/>
      <c r="B32" s="96" t="s">
        <v>826</v>
      </c>
      <c r="C32" s="99"/>
      <c r="D32" s="97">
        <v>500</v>
      </c>
      <c r="E32" s="97">
        <v>250</v>
      </c>
      <c r="F32" s="97">
        <v>270.07</v>
      </c>
      <c r="G32" s="98">
        <v>0</v>
      </c>
      <c r="H32" s="98">
        <v>0</v>
      </c>
      <c r="I32" s="97">
        <v>0</v>
      </c>
      <c r="J32" s="97">
        <f>SUM(J9:J13)</f>
        <v>0</v>
      </c>
      <c r="K32" s="98">
        <f t="shared" si="2"/>
        <v>0</v>
      </c>
      <c r="L32" s="97">
        <v>270.07</v>
      </c>
    </row>
    <row r="33" spans="1:12" s="95" customFormat="1">
      <c r="A33" s="101" t="s">
        <v>859</v>
      </c>
      <c r="B33" s="101"/>
      <c r="C33" s="101"/>
      <c r="D33" s="100">
        <f t="shared" ref="D33:J33" si="5">SUM(D24:D32)</f>
        <v>4200</v>
      </c>
      <c r="E33" s="100">
        <f>SUM(E24:E32)</f>
        <v>3950</v>
      </c>
      <c r="F33" s="100">
        <f t="shared" si="5"/>
        <v>4017.7000000000003</v>
      </c>
      <c r="G33" s="100">
        <f t="shared" si="5"/>
        <v>3703.6699999999996</v>
      </c>
      <c r="H33" s="100">
        <f t="shared" si="5"/>
        <v>3703.6699999999996</v>
      </c>
      <c r="I33" s="100">
        <f t="shared" si="5"/>
        <v>3307.49</v>
      </c>
      <c r="J33" s="100">
        <f t="shared" si="5"/>
        <v>396.17999999999995</v>
      </c>
      <c r="K33" s="100">
        <v>83.73</v>
      </c>
      <c r="L33" s="100">
        <f>L32</f>
        <v>270.07</v>
      </c>
    </row>
    <row r="34" spans="1:12" ht="18.75">
      <c r="A34" s="244" t="s">
        <v>902</v>
      </c>
      <c r="B34" s="245"/>
      <c r="C34" s="203"/>
      <c r="D34" s="204">
        <f>D33+D23+D14+D8</f>
        <v>6905</v>
      </c>
      <c r="E34" s="204">
        <f>E33+E23+E14+E8</f>
        <v>6655</v>
      </c>
      <c r="F34" s="204">
        <f t="shared" ref="F34:J34" si="6">F33+F23+F14+F8</f>
        <v>6763.7000000000007</v>
      </c>
      <c r="G34" s="204">
        <f t="shared" si="6"/>
        <v>6444.67</v>
      </c>
      <c r="H34" s="204">
        <f t="shared" si="6"/>
        <v>6444.67</v>
      </c>
      <c r="I34" s="204">
        <f t="shared" si="6"/>
        <v>6048.49</v>
      </c>
      <c r="J34" s="204">
        <f t="shared" si="6"/>
        <v>396.17999999999995</v>
      </c>
      <c r="K34" s="204">
        <f>I34/E34*100</f>
        <v>90.88640120210367</v>
      </c>
      <c r="L34" s="204"/>
    </row>
  </sheetData>
  <mergeCells count="14">
    <mergeCell ref="A34:B34"/>
    <mergeCell ref="A9:A13"/>
    <mergeCell ref="C9:C13"/>
    <mergeCell ref="A14:C14"/>
    <mergeCell ref="K1:L1"/>
    <mergeCell ref="A2:L2"/>
    <mergeCell ref="A4:A7"/>
    <mergeCell ref="C4:C7"/>
    <mergeCell ref="A8:C8"/>
    <mergeCell ref="A15:A22"/>
    <mergeCell ref="C15:C22"/>
    <mergeCell ref="A23:C23"/>
    <mergeCell ref="A24:A31"/>
    <mergeCell ref="C24:C31"/>
  </mergeCells>
  <pageMargins left="0.7" right="0.7" top="0.75" bottom="0.75" header="0.3" footer="0.3"/>
  <pageSetup paperSize="9" scale="80" orientation="landscape" horizontalDpi="0" verticalDpi="0" r:id="rId1"/>
</worksheet>
</file>

<file path=xl/worksheets/sheet16.xml><?xml version="1.0" encoding="utf-8"?>
<worksheet xmlns="http://schemas.openxmlformats.org/spreadsheetml/2006/main" xmlns:r="http://schemas.openxmlformats.org/officeDocument/2006/relationships">
  <dimension ref="A1:M19"/>
  <sheetViews>
    <sheetView workbookViewId="0">
      <selection sqref="A1:M16"/>
    </sheetView>
  </sheetViews>
  <sheetFormatPr defaultRowHeight="15"/>
  <cols>
    <col min="1" max="1" width="9.7109375" customWidth="1"/>
    <col min="2" max="2" width="12" customWidth="1"/>
    <col min="3" max="3" width="12.140625" customWidth="1"/>
    <col min="4" max="4" width="11.140625" customWidth="1"/>
    <col min="5" max="5" width="10.7109375" customWidth="1"/>
    <col min="6" max="6" width="8.140625" customWidth="1"/>
    <col min="7" max="7" width="10" customWidth="1"/>
    <col min="8" max="8" width="8.85546875" customWidth="1"/>
    <col min="9" max="9" width="9.28515625" customWidth="1"/>
    <col min="10" max="10" width="10" customWidth="1"/>
    <col min="11" max="11" width="8.28515625" customWidth="1"/>
    <col min="12" max="12" width="11" customWidth="1"/>
    <col min="13" max="13" width="9" customWidth="1"/>
  </cols>
  <sheetData>
    <row r="1" spans="1:13" ht="20.25">
      <c r="A1" s="253" t="s">
        <v>828</v>
      </c>
      <c r="B1" s="253"/>
      <c r="C1" s="253"/>
      <c r="D1" s="253"/>
      <c r="E1" s="253"/>
      <c r="F1" s="253"/>
      <c r="G1" s="253"/>
      <c r="H1" s="253"/>
      <c r="I1" s="253"/>
      <c r="J1" s="253"/>
      <c r="K1" s="253"/>
      <c r="L1" s="253"/>
      <c r="M1" s="253"/>
    </row>
    <row r="2" spans="1:13" ht="15.75">
      <c r="A2" s="90">
        <v>1</v>
      </c>
      <c r="B2" s="254" t="s">
        <v>634</v>
      </c>
      <c r="C2" s="254"/>
      <c r="D2" s="254" t="s">
        <v>635</v>
      </c>
      <c r="E2" s="254"/>
      <c r="F2" s="254"/>
      <c r="G2" s="254"/>
      <c r="H2" s="254"/>
      <c r="I2" s="254"/>
      <c r="J2" s="254"/>
      <c r="K2" s="254"/>
      <c r="L2" s="254"/>
      <c r="M2" s="254"/>
    </row>
    <row r="3" spans="1:13" ht="15.75">
      <c r="A3" s="90">
        <v>2</v>
      </c>
      <c r="B3" s="254" t="s">
        <v>629</v>
      </c>
      <c r="C3" s="254"/>
      <c r="D3" s="254" t="s">
        <v>636</v>
      </c>
      <c r="E3" s="254"/>
      <c r="F3" s="254"/>
      <c r="G3" s="254"/>
      <c r="H3" s="254"/>
      <c r="I3" s="254"/>
      <c r="J3" s="254"/>
      <c r="K3" s="254"/>
      <c r="L3" s="254"/>
      <c r="M3" s="254"/>
    </row>
    <row r="4" spans="1:13" ht="15.75">
      <c r="A4" s="90">
        <v>3</v>
      </c>
      <c r="B4" s="254" t="s">
        <v>631</v>
      </c>
      <c r="C4" s="254"/>
      <c r="D4" s="254" t="s">
        <v>866</v>
      </c>
      <c r="E4" s="254"/>
      <c r="F4" s="254"/>
      <c r="G4" s="254"/>
      <c r="H4" s="254"/>
      <c r="I4" s="254"/>
      <c r="J4" s="254"/>
      <c r="K4" s="254"/>
      <c r="L4" s="254"/>
      <c r="M4" s="254"/>
    </row>
    <row r="5" spans="1:13">
      <c r="A5" s="251" t="s">
        <v>633</v>
      </c>
      <c r="B5" s="251"/>
      <c r="C5" s="251"/>
      <c r="D5" s="251"/>
      <c r="E5" s="251"/>
      <c r="F5" s="251"/>
      <c r="G5" s="251"/>
      <c r="H5" s="251"/>
      <c r="I5" s="252" t="s">
        <v>712</v>
      </c>
      <c r="J5" s="252"/>
      <c r="K5" s="252"/>
      <c r="L5" s="252"/>
      <c r="M5" s="252"/>
    </row>
    <row r="6" spans="1:13" ht="44.25" customHeight="1">
      <c r="A6" s="78" t="s">
        <v>576</v>
      </c>
      <c r="B6" s="78" t="s">
        <v>626</v>
      </c>
      <c r="C6" s="78" t="s">
        <v>619</v>
      </c>
      <c r="D6" s="78" t="s">
        <v>620</v>
      </c>
      <c r="E6" s="78" t="s">
        <v>621</v>
      </c>
      <c r="F6" s="78" t="s">
        <v>622</v>
      </c>
      <c r="G6" s="78" t="s">
        <v>624</v>
      </c>
      <c r="H6" s="78" t="s">
        <v>862</v>
      </c>
      <c r="I6" s="78" t="s">
        <v>623</v>
      </c>
      <c r="J6" s="78" t="s">
        <v>860</v>
      </c>
      <c r="K6" s="78" t="s">
        <v>863</v>
      </c>
      <c r="L6" s="78" t="s">
        <v>865</v>
      </c>
      <c r="M6" s="78" t="s">
        <v>864</v>
      </c>
    </row>
    <row r="7" spans="1:13" s="84" customFormat="1">
      <c r="A7" s="92" t="s">
        <v>0</v>
      </c>
      <c r="B7" s="93">
        <v>200</v>
      </c>
      <c r="C7" s="94">
        <v>200</v>
      </c>
      <c r="D7" s="94">
        <v>201.44</v>
      </c>
      <c r="E7" s="92">
        <v>26</v>
      </c>
      <c r="F7" s="94">
        <v>200.44</v>
      </c>
      <c r="G7" s="92">
        <v>26</v>
      </c>
      <c r="H7" s="94">
        <v>200.44</v>
      </c>
      <c r="I7" s="92">
        <v>26</v>
      </c>
      <c r="J7" s="94">
        <v>200.44</v>
      </c>
      <c r="K7" s="94">
        <v>0</v>
      </c>
      <c r="L7" s="94">
        <v>100</v>
      </c>
      <c r="M7" s="94">
        <v>1</v>
      </c>
    </row>
    <row r="8" spans="1:13" s="84" customFormat="1">
      <c r="A8" s="92" t="s">
        <v>1</v>
      </c>
      <c r="B8" s="93">
        <v>500</v>
      </c>
      <c r="C8" s="94">
        <v>500</v>
      </c>
      <c r="D8" s="94">
        <v>505.4</v>
      </c>
      <c r="E8" s="92">
        <v>78</v>
      </c>
      <c r="F8" s="94">
        <v>499.88</v>
      </c>
      <c r="G8" s="92">
        <v>78</v>
      </c>
      <c r="H8" s="94">
        <v>499.88</v>
      </c>
      <c r="I8" s="92">
        <v>78</v>
      </c>
      <c r="J8" s="94">
        <v>499.88</v>
      </c>
      <c r="K8" s="94">
        <v>0</v>
      </c>
      <c r="L8" s="94">
        <v>100</v>
      </c>
      <c r="M8" s="94">
        <f>D8-J8</f>
        <v>5.5199999999999818</v>
      </c>
    </row>
    <row r="9" spans="1:13" s="84" customFormat="1">
      <c r="A9" s="92" t="s">
        <v>2</v>
      </c>
      <c r="B9" s="93">
        <v>500</v>
      </c>
      <c r="C9" s="94">
        <v>500</v>
      </c>
      <c r="D9" s="94">
        <v>506.97</v>
      </c>
      <c r="E9" s="92">
        <v>33</v>
      </c>
      <c r="F9" s="94">
        <v>500.27</v>
      </c>
      <c r="G9" s="92">
        <v>33</v>
      </c>
      <c r="H9" s="94">
        <v>500.27</v>
      </c>
      <c r="I9" s="92">
        <v>33</v>
      </c>
      <c r="J9" s="94">
        <v>500.27</v>
      </c>
      <c r="K9" s="94">
        <v>0</v>
      </c>
      <c r="L9" s="94">
        <v>100</v>
      </c>
      <c r="M9" s="94">
        <f>D9-J9</f>
        <v>6.7000000000000455</v>
      </c>
    </row>
    <row r="10" spans="1:13" s="84" customFormat="1">
      <c r="A10" s="92" t="s">
        <v>3</v>
      </c>
      <c r="B10" s="93">
        <v>500</v>
      </c>
      <c r="C10" s="94">
        <v>500</v>
      </c>
      <c r="D10" s="94">
        <v>510.02</v>
      </c>
      <c r="E10" s="91">
        <v>43</v>
      </c>
      <c r="F10" s="94">
        <v>506.95</v>
      </c>
      <c r="G10" s="92">
        <v>43</v>
      </c>
      <c r="H10" s="94">
        <v>506.95</v>
      </c>
      <c r="I10" s="92">
        <v>43</v>
      </c>
      <c r="J10" s="94">
        <v>506.95</v>
      </c>
      <c r="K10" s="94">
        <v>0</v>
      </c>
      <c r="L10" s="94">
        <v>100</v>
      </c>
      <c r="M10" s="94">
        <f>D10-J10</f>
        <v>3.0699999999999932</v>
      </c>
    </row>
    <row r="11" spans="1:13" s="84" customFormat="1">
      <c r="A11" s="92" t="s">
        <v>4</v>
      </c>
      <c r="B11" s="93">
        <v>500</v>
      </c>
      <c r="C11" s="94">
        <v>500</v>
      </c>
      <c r="D11" s="94">
        <v>505.88</v>
      </c>
      <c r="E11" s="92">
        <v>58</v>
      </c>
      <c r="F11" s="94">
        <v>500.53</v>
      </c>
      <c r="G11" s="92">
        <v>58</v>
      </c>
      <c r="H11" s="94">
        <v>500.53</v>
      </c>
      <c r="I11" s="92">
        <v>58</v>
      </c>
      <c r="J11" s="94">
        <v>500.53</v>
      </c>
      <c r="K11" s="94">
        <v>0</v>
      </c>
      <c r="L11" s="94">
        <v>100</v>
      </c>
      <c r="M11" s="94">
        <f>D11-J11</f>
        <v>5.3500000000000227</v>
      </c>
    </row>
    <row r="12" spans="1:13" s="84" customFormat="1">
      <c r="A12" s="92" t="s">
        <v>5</v>
      </c>
      <c r="B12" s="93">
        <v>500</v>
      </c>
      <c r="C12" s="94">
        <v>500</v>
      </c>
      <c r="D12" s="94">
        <v>506.27</v>
      </c>
      <c r="E12" s="92">
        <v>46</v>
      </c>
      <c r="F12" s="94">
        <v>504.67</v>
      </c>
      <c r="G12" s="92">
        <v>46</v>
      </c>
      <c r="H12" s="94">
        <v>504.67</v>
      </c>
      <c r="I12" s="92">
        <v>46</v>
      </c>
      <c r="J12" s="94">
        <v>504.67</v>
      </c>
      <c r="K12" s="94">
        <v>0</v>
      </c>
      <c r="L12" s="94">
        <v>100</v>
      </c>
      <c r="M12" s="94">
        <f>D12-J12</f>
        <v>1.5999999999999659</v>
      </c>
    </row>
    <row r="13" spans="1:13" s="84" customFormat="1">
      <c r="A13" s="92" t="s">
        <v>6</v>
      </c>
      <c r="B13" s="93">
        <v>500</v>
      </c>
      <c r="C13" s="94">
        <v>500</v>
      </c>
      <c r="D13" s="94">
        <v>506.81</v>
      </c>
      <c r="E13" s="92">
        <v>60</v>
      </c>
      <c r="F13" s="94">
        <v>504.6</v>
      </c>
      <c r="G13" s="92">
        <v>60</v>
      </c>
      <c r="H13" s="94">
        <v>504.6</v>
      </c>
      <c r="I13" s="92">
        <v>55</v>
      </c>
      <c r="J13" s="94">
        <v>428.95</v>
      </c>
      <c r="K13" s="94">
        <f>H13-J13</f>
        <v>75.650000000000034</v>
      </c>
      <c r="L13" s="94">
        <f>J13/C13*100</f>
        <v>85.79</v>
      </c>
      <c r="M13" s="94">
        <f>D13-H13</f>
        <v>2.2099999999999795</v>
      </c>
    </row>
    <row r="14" spans="1:13" s="84" customFormat="1">
      <c r="A14" s="92" t="s">
        <v>554</v>
      </c>
      <c r="B14" s="93">
        <v>500</v>
      </c>
      <c r="C14" s="94">
        <v>500</v>
      </c>
      <c r="D14" s="94">
        <v>504.84</v>
      </c>
      <c r="E14" s="92">
        <v>40</v>
      </c>
      <c r="F14" s="94">
        <v>486.33</v>
      </c>
      <c r="G14" s="92">
        <v>40</v>
      </c>
      <c r="H14" s="94">
        <v>486.33</v>
      </c>
      <c r="I14" s="92">
        <v>20</v>
      </c>
      <c r="J14" s="94">
        <v>165.8</v>
      </c>
      <c r="K14" s="94">
        <v>320.52999999999997</v>
      </c>
      <c r="L14" s="94">
        <f>J14/C14*100</f>
        <v>33.160000000000004</v>
      </c>
      <c r="M14" s="94">
        <f>D14-H14</f>
        <v>18.509999999999991</v>
      </c>
    </row>
    <row r="15" spans="1:13" s="84" customFormat="1">
      <c r="A15" s="92" t="s">
        <v>826</v>
      </c>
      <c r="B15" s="93">
        <v>500</v>
      </c>
      <c r="C15" s="94">
        <v>250</v>
      </c>
      <c r="D15" s="94">
        <v>270.07</v>
      </c>
      <c r="E15" s="92">
        <v>0</v>
      </c>
      <c r="F15" s="92">
        <v>0</v>
      </c>
      <c r="G15" s="92">
        <v>0</v>
      </c>
      <c r="H15" s="92">
        <v>0</v>
      </c>
      <c r="I15" s="92">
        <v>0</v>
      </c>
      <c r="J15" s="94">
        <v>0</v>
      </c>
      <c r="K15" s="94">
        <v>0</v>
      </c>
      <c r="L15" s="94">
        <v>0</v>
      </c>
      <c r="M15" s="94">
        <f>D15-J15</f>
        <v>270.07</v>
      </c>
    </row>
    <row r="16" spans="1:13">
      <c r="A16" s="17" t="s">
        <v>660</v>
      </c>
      <c r="B16" s="18">
        <f t="shared" ref="B16:K16" si="0">SUM(B7:B15)</f>
        <v>4200</v>
      </c>
      <c r="C16" s="18">
        <f t="shared" si="0"/>
        <v>3950</v>
      </c>
      <c r="D16" s="18">
        <f t="shared" si="0"/>
        <v>4017.7000000000003</v>
      </c>
      <c r="E16" s="19">
        <f t="shared" si="0"/>
        <v>384</v>
      </c>
      <c r="F16" s="18">
        <f t="shared" si="0"/>
        <v>3703.6699999999996</v>
      </c>
      <c r="G16" s="19">
        <f t="shared" si="0"/>
        <v>384</v>
      </c>
      <c r="H16" s="18">
        <f t="shared" si="0"/>
        <v>3703.6699999999996</v>
      </c>
      <c r="I16" s="19">
        <f t="shared" si="0"/>
        <v>359</v>
      </c>
      <c r="J16" s="18">
        <f t="shared" si="0"/>
        <v>3307.49</v>
      </c>
      <c r="K16" s="18">
        <f t="shared" si="0"/>
        <v>396.18</v>
      </c>
      <c r="L16" s="18">
        <f>J16/C16*100</f>
        <v>83.733924050632908</v>
      </c>
      <c r="M16" s="18">
        <f>M15</f>
        <v>270.07</v>
      </c>
    </row>
    <row r="17" spans="5:13">
      <c r="M17" s="77"/>
    </row>
    <row r="18" spans="5:13">
      <c r="E18" s="77"/>
    </row>
    <row r="19" spans="5:13">
      <c r="F19" s="77"/>
    </row>
  </sheetData>
  <mergeCells count="9">
    <mergeCell ref="A5:H5"/>
    <mergeCell ref="I5:M5"/>
    <mergeCell ref="A1:M1"/>
    <mergeCell ref="B2:C2"/>
    <mergeCell ref="D2:M2"/>
    <mergeCell ref="B3:C3"/>
    <mergeCell ref="D3:M3"/>
    <mergeCell ref="B4:C4"/>
    <mergeCell ref="D4:M4"/>
  </mergeCells>
  <pageMargins left="0.7" right="0.7" top="0.75" bottom="0.75" header="0.3" footer="0.3"/>
  <pageSetup paperSize="9" orientation="landscape" horizontalDpi="0" verticalDpi="0" r:id="rId1"/>
</worksheet>
</file>

<file path=xl/worksheets/sheet17.xml><?xml version="1.0" encoding="utf-8"?>
<worksheet xmlns="http://schemas.openxmlformats.org/spreadsheetml/2006/main" xmlns:r="http://schemas.openxmlformats.org/officeDocument/2006/relationships">
  <dimension ref="A1:M38"/>
  <sheetViews>
    <sheetView topLeftCell="A8" workbookViewId="0">
      <selection activeCell="A27" sqref="A27:M38"/>
    </sheetView>
  </sheetViews>
  <sheetFormatPr defaultRowHeight="15"/>
  <cols>
    <col min="1" max="1" width="7.28515625" style="174" customWidth="1"/>
    <col min="2" max="2" width="9.140625" style="174"/>
    <col min="3" max="3" width="7.85546875" style="174" customWidth="1"/>
    <col min="4" max="4" width="35.5703125" style="190" customWidth="1"/>
    <col min="5" max="5" width="8.28515625" style="174" customWidth="1"/>
    <col min="6" max="6" width="7.85546875" style="174" customWidth="1"/>
    <col min="7" max="7" width="8" style="174" customWidth="1"/>
    <col min="8" max="8" width="9.140625" style="174"/>
    <col min="9" max="9" width="8.28515625" style="174" customWidth="1"/>
    <col min="10" max="10" width="8" style="174" customWidth="1"/>
    <col min="11" max="11" width="15.7109375" style="174" customWidth="1"/>
    <col min="12" max="12" width="29.28515625" style="168" customWidth="1"/>
    <col min="13" max="13" width="10" style="186" customWidth="1"/>
  </cols>
  <sheetData>
    <row r="1" spans="1:13" ht="56.25">
      <c r="A1" s="78" t="s">
        <v>639</v>
      </c>
      <c r="B1" s="78" t="s">
        <v>7</v>
      </c>
      <c r="C1" s="78" t="s">
        <v>576</v>
      </c>
      <c r="D1" s="187" t="s">
        <v>641</v>
      </c>
      <c r="E1" s="78" t="s">
        <v>643</v>
      </c>
      <c r="F1" s="78" t="s">
        <v>644</v>
      </c>
      <c r="G1" s="78" t="s">
        <v>645</v>
      </c>
      <c r="H1" s="78" t="s">
        <v>646</v>
      </c>
      <c r="I1" s="78" t="s">
        <v>647</v>
      </c>
      <c r="J1" s="78" t="s">
        <v>648</v>
      </c>
      <c r="K1" s="78" t="s">
        <v>649</v>
      </c>
      <c r="L1" s="167" t="s">
        <v>881</v>
      </c>
      <c r="M1" s="148" t="s">
        <v>882</v>
      </c>
    </row>
    <row r="2" spans="1:13" ht="21" customHeight="1">
      <c r="A2" s="260" t="s">
        <v>817</v>
      </c>
      <c r="B2" s="260"/>
      <c r="C2" s="260"/>
      <c r="D2" s="260"/>
      <c r="E2" s="260"/>
      <c r="F2" s="260"/>
      <c r="G2" s="260"/>
      <c r="H2" s="260"/>
      <c r="I2" s="260"/>
      <c r="J2" s="260"/>
      <c r="K2" s="260"/>
      <c r="L2" s="260"/>
      <c r="M2" s="175"/>
    </row>
    <row r="3" spans="1:13" ht="21">
      <c r="A3" s="173" t="s">
        <v>823</v>
      </c>
      <c r="B3" s="255" t="s">
        <v>901</v>
      </c>
      <c r="C3" s="256"/>
      <c r="D3" s="256"/>
      <c r="E3" s="256"/>
      <c r="F3" s="256"/>
      <c r="G3" s="256"/>
      <c r="H3" s="256"/>
      <c r="I3" s="256"/>
      <c r="J3" s="256"/>
      <c r="K3" s="256"/>
      <c r="L3" s="256"/>
      <c r="M3" s="257"/>
    </row>
    <row r="4" spans="1:13" s="198" customFormat="1" ht="33.75">
      <c r="A4" s="78">
        <v>1</v>
      </c>
      <c r="B4" s="192" t="s">
        <v>8</v>
      </c>
      <c r="C4" s="193" t="s">
        <v>554</v>
      </c>
      <c r="D4" s="194" t="s">
        <v>580</v>
      </c>
      <c r="E4" s="195" t="s">
        <v>554</v>
      </c>
      <c r="F4" s="196">
        <v>20</v>
      </c>
      <c r="G4" s="196">
        <v>20</v>
      </c>
      <c r="H4" s="197">
        <v>0</v>
      </c>
      <c r="I4" s="197">
        <f t="shared" ref="I4:I23" si="0">F4-H4</f>
        <v>20</v>
      </c>
      <c r="J4" s="195" t="s">
        <v>12</v>
      </c>
      <c r="K4" s="192" t="s">
        <v>788</v>
      </c>
      <c r="L4" s="167" t="s">
        <v>887</v>
      </c>
      <c r="M4" s="176">
        <v>43434</v>
      </c>
    </row>
    <row r="5" spans="1:13" ht="56.25">
      <c r="A5" s="17">
        <v>2</v>
      </c>
      <c r="B5" s="177" t="s">
        <v>8</v>
      </c>
      <c r="C5" s="78" t="s">
        <v>554</v>
      </c>
      <c r="D5" s="188" t="s">
        <v>584</v>
      </c>
      <c r="E5" s="178" t="s">
        <v>554</v>
      </c>
      <c r="F5" s="179">
        <v>10</v>
      </c>
      <c r="G5" s="179">
        <v>10</v>
      </c>
      <c r="H5" s="180">
        <v>0</v>
      </c>
      <c r="I5" s="16">
        <f t="shared" si="0"/>
        <v>10</v>
      </c>
      <c r="J5" s="178" t="s">
        <v>12</v>
      </c>
      <c r="K5" s="177" t="s">
        <v>796</v>
      </c>
      <c r="L5" s="167" t="s">
        <v>888</v>
      </c>
      <c r="M5" s="176">
        <v>43555</v>
      </c>
    </row>
    <row r="6" spans="1:13" ht="33.75">
      <c r="A6" s="17">
        <v>3</v>
      </c>
      <c r="B6" s="177" t="s">
        <v>553</v>
      </c>
      <c r="C6" s="78" t="s">
        <v>554</v>
      </c>
      <c r="D6" s="188" t="s">
        <v>602</v>
      </c>
      <c r="E6" s="178" t="s">
        <v>554</v>
      </c>
      <c r="F6" s="179">
        <v>8</v>
      </c>
      <c r="G6" s="179">
        <v>8</v>
      </c>
      <c r="H6" s="180">
        <v>0</v>
      </c>
      <c r="I6" s="16">
        <f t="shared" si="0"/>
        <v>8</v>
      </c>
      <c r="J6" s="178" t="s">
        <v>12</v>
      </c>
      <c r="K6" s="177" t="s">
        <v>553</v>
      </c>
      <c r="L6" s="167" t="s">
        <v>889</v>
      </c>
      <c r="M6" s="176">
        <v>43496</v>
      </c>
    </row>
    <row r="7" spans="1:13" ht="33.75">
      <c r="A7" s="17">
        <v>4</v>
      </c>
      <c r="B7" s="177" t="s">
        <v>617</v>
      </c>
      <c r="C7" s="78" t="s">
        <v>554</v>
      </c>
      <c r="D7" s="188" t="s">
        <v>606</v>
      </c>
      <c r="E7" s="178" t="s">
        <v>554</v>
      </c>
      <c r="F7" s="179">
        <v>9</v>
      </c>
      <c r="G7" s="179">
        <v>9</v>
      </c>
      <c r="H7" s="180">
        <v>0</v>
      </c>
      <c r="I7" s="180">
        <f t="shared" si="0"/>
        <v>9</v>
      </c>
      <c r="J7" s="178" t="s">
        <v>12</v>
      </c>
      <c r="K7" s="177" t="s">
        <v>512</v>
      </c>
      <c r="L7" s="167" t="s">
        <v>889</v>
      </c>
      <c r="M7" s="176">
        <v>43496</v>
      </c>
    </row>
    <row r="8" spans="1:13" ht="33.75">
      <c r="A8" s="17">
        <v>5</v>
      </c>
      <c r="B8" s="177" t="s">
        <v>8</v>
      </c>
      <c r="C8" s="78" t="s">
        <v>554</v>
      </c>
      <c r="D8" s="188" t="s">
        <v>608</v>
      </c>
      <c r="E8" s="178" t="s">
        <v>554</v>
      </c>
      <c r="F8" s="179">
        <v>7</v>
      </c>
      <c r="G8" s="179">
        <v>7</v>
      </c>
      <c r="H8" s="180">
        <v>0</v>
      </c>
      <c r="I8" s="16">
        <f t="shared" si="0"/>
        <v>7</v>
      </c>
      <c r="J8" s="178" t="s">
        <v>12</v>
      </c>
      <c r="K8" s="177" t="s">
        <v>787</v>
      </c>
      <c r="L8" s="167" t="s">
        <v>889</v>
      </c>
      <c r="M8" s="176">
        <v>43465</v>
      </c>
    </row>
    <row r="9" spans="1:13" ht="34.5" customHeight="1">
      <c r="A9" s="17">
        <v>6</v>
      </c>
      <c r="B9" s="177" t="s">
        <v>8</v>
      </c>
      <c r="C9" s="78" t="s">
        <v>554</v>
      </c>
      <c r="D9" s="188" t="s">
        <v>609</v>
      </c>
      <c r="E9" s="178" t="s">
        <v>554</v>
      </c>
      <c r="F9" s="179">
        <v>10</v>
      </c>
      <c r="G9" s="179">
        <v>10</v>
      </c>
      <c r="H9" s="180">
        <v>0</v>
      </c>
      <c r="I9" s="16">
        <f t="shared" si="0"/>
        <v>10</v>
      </c>
      <c r="J9" s="178" t="s">
        <v>12</v>
      </c>
      <c r="K9" s="177" t="s">
        <v>787</v>
      </c>
      <c r="L9" s="167" t="s">
        <v>886</v>
      </c>
      <c r="M9" s="176">
        <v>43465</v>
      </c>
    </row>
    <row r="10" spans="1:13" ht="45">
      <c r="A10" s="17">
        <v>7</v>
      </c>
      <c r="B10" s="177" t="s">
        <v>8</v>
      </c>
      <c r="C10" s="78" t="s">
        <v>554</v>
      </c>
      <c r="D10" s="188" t="s">
        <v>611</v>
      </c>
      <c r="E10" s="178" t="s">
        <v>554</v>
      </c>
      <c r="F10" s="179">
        <v>2.5</v>
      </c>
      <c r="G10" s="179">
        <v>2.5</v>
      </c>
      <c r="H10" s="180">
        <v>2.5</v>
      </c>
      <c r="I10" s="16">
        <f t="shared" si="0"/>
        <v>0</v>
      </c>
      <c r="J10" s="178" t="s">
        <v>12</v>
      </c>
      <c r="K10" s="177" t="s">
        <v>753</v>
      </c>
      <c r="L10" s="167" t="s">
        <v>892</v>
      </c>
      <c r="M10" s="176">
        <v>43434</v>
      </c>
    </row>
    <row r="11" spans="1:13" ht="33.75">
      <c r="A11" s="17">
        <v>8</v>
      </c>
      <c r="B11" s="177" t="s">
        <v>8</v>
      </c>
      <c r="C11" s="78" t="s">
        <v>554</v>
      </c>
      <c r="D11" s="188" t="s">
        <v>612</v>
      </c>
      <c r="E11" s="178" t="s">
        <v>554</v>
      </c>
      <c r="F11" s="179">
        <v>2.5</v>
      </c>
      <c r="G11" s="179">
        <v>2.5</v>
      </c>
      <c r="H11" s="180">
        <v>2.5</v>
      </c>
      <c r="I11" s="16">
        <f t="shared" si="0"/>
        <v>0</v>
      </c>
      <c r="J11" s="178" t="s">
        <v>12</v>
      </c>
      <c r="K11" s="177" t="s">
        <v>753</v>
      </c>
      <c r="L11" s="167" t="s">
        <v>892</v>
      </c>
      <c r="M11" s="176">
        <v>43434</v>
      </c>
    </row>
    <row r="12" spans="1:13" ht="56.25">
      <c r="A12" s="17">
        <v>9</v>
      </c>
      <c r="B12" s="177" t="s">
        <v>8</v>
      </c>
      <c r="C12" s="78" t="s">
        <v>554</v>
      </c>
      <c r="D12" s="188" t="s">
        <v>894</v>
      </c>
      <c r="E12" s="178" t="s">
        <v>554</v>
      </c>
      <c r="F12" s="179">
        <v>7.5</v>
      </c>
      <c r="G12" s="179">
        <v>7.5</v>
      </c>
      <c r="H12" s="180">
        <v>7.5</v>
      </c>
      <c r="I12" s="16">
        <f t="shared" si="0"/>
        <v>0</v>
      </c>
      <c r="J12" s="178" t="s">
        <v>12</v>
      </c>
      <c r="K12" s="177" t="s">
        <v>744</v>
      </c>
      <c r="L12" s="167" t="s">
        <v>900</v>
      </c>
      <c r="M12" s="176">
        <v>43465</v>
      </c>
    </row>
    <row r="13" spans="1:13" ht="56.25">
      <c r="A13" s="17">
        <v>10</v>
      </c>
      <c r="B13" s="177" t="s">
        <v>8</v>
      </c>
      <c r="C13" s="78" t="s">
        <v>554</v>
      </c>
      <c r="D13" s="188" t="s">
        <v>616</v>
      </c>
      <c r="E13" s="178" t="s">
        <v>554</v>
      </c>
      <c r="F13" s="177">
        <v>4.03</v>
      </c>
      <c r="G13" s="177">
        <v>4.03</v>
      </c>
      <c r="H13" s="180">
        <v>0</v>
      </c>
      <c r="I13" s="16">
        <f t="shared" si="0"/>
        <v>4.03</v>
      </c>
      <c r="J13" s="178" t="s">
        <v>797</v>
      </c>
      <c r="K13" s="177" t="s">
        <v>733</v>
      </c>
      <c r="L13" s="167" t="s">
        <v>895</v>
      </c>
      <c r="M13" s="148" t="s">
        <v>896</v>
      </c>
    </row>
    <row r="14" spans="1:13" ht="101.25">
      <c r="A14" s="17">
        <v>11</v>
      </c>
      <c r="B14" s="177" t="s">
        <v>116</v>
      </c>
      <c r="C14" s="78" t="s">
        <v>554</v>
      </c>
      <c r="D14" s="188" t="s">
        <v>688</v>
      </c>
      <c r="E14" s="178" t="s">
        <v>554</v>
      </c>
      <c r="F14" s="179">
        <v>22.5</v>
      </c>
      <c r="G14" s="179">
        <v>22.5</v>
      </c>
      <c r="H14" s="180">
        <v>0</v>
      </c>
      <c r="I14" s="16">
        <f t="shared" si="0"/>
        <v>22.5</v>
      </c>
      <c r="J14" s="178" t="s">
        <v>12</v>
      </c>
      <c r="K14" s="177" t="s">
        <v>512</v>
      </c>
      <c r="L14" s="167" t="s">
        <v>897</v>
      </c>
      <c r="M14" s="176">
        <v>43465</v>
      </c>
    </row>
    <row r="15" spans="1:13" ht="99.75" customHeight="1">
      <c r="A15" s="17">
        <v>12</v>
      </c>
      <c r="B15" s="177" t="s">
        <v>689</v>
      </c>
      <c r="C15" s="78" t="s">
        <v>554</v>
      </c>
      <c r="D15" s="188" t="s">
        <v>690</v>
      </c>
      <c r="E15" s="178" t="s">
        <v>554</v>
      </c>
      <c r="F15" s="179">
        <v>22.5</v>
      </c>
      <c r="G15" s="179">
        <v>22.5</v>
      </c>
      <c r="H15" s="180">
        <v>0</v>
      </c>
      <c r="I15" s="16">
        <f t="shared" si="0"/>
        <v>22.5</v>
      </c>
      <c r="J15" s="178" t="s">
        <v>12</v>
      </c>
      <c r="K15" s="177" t="s">
        <v>513</v>
      </c>
      <c r="L15" s="167" t="s">
        <v>898</v>
      </c>
      <c r="M15" s="181">
        <v>43465</v>
      </c>
    </row>
    <row r="16" spans="1:13" ht="33.75">
      <c r="A16" s="17">
        <v>13</v>
      </c>
      <c r="B16" s="177" t="s">
        <v>8</v>
      </c>
      <c r="C16" s="78" t="s">
        <v>554</v>
      </c>
      <c r="D16" s="188" t="s">
        <v>697</v>
      </c>
      <c r="E16" s="178" t="s">
        <v>554</v>
      </c>
      <c r="F16" s="179">
        <v>10</v>
      </c>
      <c r="G16" s="179">
        <v>10</v>
      </c>
      <c r="H16" s="180">
        <v>0</v>
      </c>
      <c r="I16" s="16">
        <f t="shared" si="0"/>
        <v>10</v>
      </c>
      <c r="J16" s="178" t="s">
        <v>12</v>
      </c>
      <c r="K16" s="177" t="s">
        <v>692</v>
      </c>
      <c r="L16" s="167" t="s">
        <v>889</v>
      </c>
      <c r="M16" s="176">
        <v>43496</v>
      </c>
    </row>
    <row r="17" spans="1:13" ht="33.75">
      <c r="A17" s="17">
        <v>14</v>
      </c>
      <c r="B17" s="177" t="s">
        <v>8</v>
      </c>
      <c r="C17" s="78" t="s">
        <v>554</v>
      </c>
      <c r="D17" s="188" t="s">
        <v>698</v>
      </c>
      <c r="E17" s="178" t="s">
        <v>554</v>
      </c>
      <c r="F17" s="179">
        <v>10</v>
      </c>
      <c r="G17" s="179">
        <v>10</v>
      </c>
      <c r="H17" s="180">
        <v>0</v>
      </c>
      <c r="I17" s="16">
        <f t="shared" si="0"/>
        <v>10</v>
      </c>
      <c r="J17" s="178" t="s">
        <v>12</v>
      </c>
      <c r="K17" s="177" t="s">
        <v>692</v>
      </c>
      <c r="L17" s="167" t="s">
        <v>889</v>
      </c>
      <c r="M17" s="176">
        <v>43496</v>
      </c>
    </row>
    <row r="18" spans="1:13" ht="33.75">
      <c r="A18" s="17">
        <v>15</v>
      </c>
      <c r="B18" s="177" t="s">
        <v>8</v>
      </c>
      <c r="C18" s="78" t="s">
        <v>554</v>
      </c>
      <c r="D18" s="188" t="s">
        <v>703</v>
      </c>
      <c r="E18" s="178" t="s">
        <v>554</v>
      </c>
      <c r="F18" s="179">
        <v>5</v>
      </c>
      <c r="G18" s="179">
        <v>5</v>
      </c>
      <c r="H18" s="180">
        <v>0</v>
      </c>
      <c r="I18" s="16">
        <f t="shared" si="0"/>
        <v>5</v>
      </c>
      <c r="J18" s="178" t="s">
        <v>12</v>
      </c>
      <c r="K18" s="177" t="s">
        <v>787</v>
      </c>
      <c r="L18" s="187" t="s">
        <v>883</v>
      </c>
      <c r="M18" s="182">
        <v>43465</v>
      </c>
    </row>
    <row r="19" spans="1:13" ht="33.75">
      <c r="A19" s="17">
        <v>16</v>
      </c>
      <c r="B19" s="177" t="s">
        <v>8</v>
      </c>
      <c r="C19" s="78" t="s">
        <v>554</v>
      </c>
      <c r="D19" s="188" t="s">
        <v>704</v>
      </c>
      <c r="E19" s="178" t="s">
        <v>554</v>
      </c>
      <c r="F19" s="179">
        <v>10</v>
      </c>
      <c r="G19" s="179">
        <v>10</v>
      </c>
      <c r="H19" s="180">
        <v>0</v>
      </c>
      <c r="I19" s="16">
        <f t="shared" si="0"/>
        <v>10</v>
      </c>
      <c r="J19" s="178" t="s">
        <v>12</v>
      </c>
      <c r="K19" s="177" t="s">
        <v>705</v>
      </c>
      <c r="L19" s="167" t="s">
        <v>889</v>
      </c>
      <c r="M19" s="176">
        <v>43465</v>
      </c>
    </row>
    <row r="20" spans="1:13" ht="22.5">
      <c r="A20" s="17">
        <v>17</v>
      </c>
      <c r="B20" s="177" t="s">
        <v>8</v>
      </c>
      <c r="C20" s="78" t="s">
        <v>554</v>
      </c>
      <c r="D20" s="188" t="s">
        <v>706</v>
      </c>
      <c r="E20" s="178">
        <v>2017018</v>
      </c>
      <c r="F20" s="179">
        <v>7</v>
      </c>
      <c r="G20" s="179">
        <v>7</v>
      </c>
      <c r="H20" s="180">
        <v>0</v>
      </c>
      <c r="I20" s="16">
        <f t="shared" si="0"/>
        <v>7</v>
      </c>
      <c r="J20" s="178" t="s">
        <v>12</v>
      </c>
      <c r="K20" s="177" t="s">
        <v>705</v>
      </c>
      <c r="L20" s="167" t="s">
        <v>889</v>
      </c>
      <c r="M20" s="176">
        <v>43465</v>
      </c>
    </row>
    <row r="21" spans="1:13" ht="33.75">
      <c r="A21" s="17">
        <v>18</v>
      </c>
      <c r="B21" s="177" t="s">
        <v>8</v>
      </c>
      <c r="C21" s="78" t="s">
        <v>554</v>
      </c>
      <c r="D21" s="188" t="s">
        <v>707</v>
      </c>
      <c r="E21" s="178" t="s">
        <v>554</v>
      </c>
      <c r="F21" s="179">
        <v>7</v>
      </c>
      <c r="G21" s="179">
        <v>7</v>
      </c>
      <c r="H21" s="180">
        <v>0</v>
      </c>
      <c r="I21" s="16">
        <f t="shared" si="0"/>
        <v>7</v>
      </c>
      <c r="J21" s="178" t="s">
        <v>12</v>
      </c>
      <c r="K21" s="177" t="s">
        <v>705</v>
      </c>
      <c r="L21" s="167" t="s">
        <v>889</v>
      </c>
      <c r="M21" s="176">
        <v>43465</v>
      </c>
    </row>
    <row r="22" spans="1:13" ht="33.75">
      <c r="A22" s="17">
        <v>19</v>
      </c>
      <c r="B22" s="177" t="s">
        <v>8</v>
      </c>
      <c r="C22" s="78" t="s">
        <v>554</v>
      </c>
      <c r="D22" s="188" t="s">
        <v>708</v>
      </c>
      <c r="E22" s="178" t="s">
        <v>554</v>
      </c>
      <c r="F22" s="179">
        <v>6</v>
      </c>
      <c r="G22" s="179">
        <v>6</v>
      </c>
      <c r="H22" s="180">
        <v>0</v>
      </c>
      <c r="I22" s="16">
        <f t="shared" si="0"/>
        <v>6</v>
      </c>
      <c r="J22" s="178" t="s">
        <v>12</v>
      </c>
      <c r="K22" s="177" t="s">
        <v>705</v>
      </c>
      <c r="L22" s="167" t="s">
        <v>889</v>
      </c>
      <c r="M22" s="176">
        <v>43465</v>
      </c>
    </row>
    <row r="23" spans="1:13" ht="33.75">
      <c r="A23" s="17">
        <v>20</v>
      </c>
      <c r="B23" s="177" t="s">
        <v>8</v>
      </c>
      <c r="C23" s="78" t="s">
        <v>554</v>
      </c>
      <c r="D23" s="188" t="s">
        <v>709</v>
      </c>
      <c r="E23" s="178" t="s">
        <v>554</v>
      </c>
      <c r="F23" s="179">
        <v>3</v>
      </c>
      <c r="G23" s="179">
        <v>3</v>
      </c>
      <c r="H23" s="180">
        <v>0</v>
      </c>
      <c r="I23" s="16">
        <f t="shared" si="0"/>
        <v>3</v>
      </c>
      <c r="J23" s="178" t="s">
        <v>12</v>
      </c>
      <c r="K23" s="177" t="s">
        <v>705</v>
      </c>
      <c r="L23" s="167" t="s">
        <v>893</v>
      </c>
      <c r="M23" s="176">
        <v>43465</v>
      </c>
    </row>
    <row r="24" spans="1:13">
      <c r="A24" s="258" t="s">
        <v>659</v>
      </c>
      <c r="B24" s="258"/>
      <c r="C24" s="183"/>
      <c r="D24" s="189"/>
      <c r="E24" s="183"/>
      <c r="F24" s="184">
        <f>SUM(F4:F23)</f>
        <v>183.53</v>
      </c>
      <c r="G24" s="184">
        <f>SUM(G4:G23)</f>
        <v>183.53</v>
      </c>
      <c r="H24" s="184">
        <f>SUM(H4:H23)</f>
        <v>12.5</v>
      </c>
      <c r="I24" s="184">
        <f>SUM(I4:I23)</f>
        <v>171.03</v>
      </c>
      <c r="J24" s="185"/>
      <c r="K24" s="183"/>
      <c r="L24" s="167"/>
      <c r="M24" s="148"/>
    </row>
    <row r="27" spans="1:13" ht="56.25">
      <c r="A27" s="78" t="s">
        <v>639</v>
      </c>
      <c r="B27" s="78" t="s">
        <v>7</v>
      </c>
      <c r="C27" s="78" t="s">
        <v>576</v>
      </c>
      <c r="D27" s="187" t="s">
        <v>641</v>
      </c>
      <c r="E27" s="78" t="s">
        <v>643</v>
      </c>
      <c r="F27" s="78" t="s">
        <v>644</v>
      </c>
      <c r="G27" s="78" t="s">
        <v>645</v>
      </c>
      <c r="H27" s="78" t="s">
        <v>646</v>
      </c>
      <c r="I27" s="78" t="s">
        <v>647</v>
      </c>
      <c r="J27" s="78" t="s">
        <v>648</v>
      </c>
      <c r="K27" s="78" t="s">
        <v>649</v>
      </c>
      <c r="L27" s="167" t="s">
        <v>881</v>
      </c>
      <c r="M27" s="148" t="s">
        <v>882</v>
      </c>
    </row>
    <row r="28" spans="1:13" ht="21" customHeight="1">
      <c r="A28" s="260" t="s">
        <v>817</v>
      </c>
      <c r="B28" s="260"/>
      <c r="C28" s="260"/>
      <c r="D28" s="260"/>
      <c r="E28" s="260"/>
      <c r="F28" s="260"/>
      <c r="G28" s="260"/>
      <c r="H28" s="260"/>
      <c r="I28" s="260"/>
      <c r="J28" s="260"/>
      <c r="K28" s="260"/>
      <c r="L28" s="260"/>
      <c r="M28" s="260"/>
    </row>
    <row r="29" spans="1:13" ht="21">
      <c r="A29" s="200" t="s">
        <v>824</v>
      </c>
      <c r="B29" s="259" t="s">
        <v>878</v>
      </c>
      <c r="C29" s="259"/>
      <c r="D29" s="259"/>
      <c r="E29" s="259"/>
      <c r="F29" s="259"/>
      <c r="G29" s="259"/>
      <c r="H29" s="259"/>
      <c r="I29" s="259"/>
      <c r="J29" s="259"/>
      <c r="K29" s="259"/>
      <c r="L29" s="259"/>
      <c r="M29" s="259"/>
    </row>
    <row r="30" spans="1:13" ht="45">
      <c r="A30" s="78">
        <v>1</v>
      </c>
      <c r="B30" s="177" t="s">
        <v>553</v>
      </c>
      <c r="C30" s="78" t="s">
        <v>554</v>
      </c>
      <c r="D30" s="187" t="s">
        <v>588</v>
      </c>
      <c r="E30" s="178" t="s">
        <v>554</v>
      </c>
      <c r="F30" s="179">
        <v>20</v>
      </c>
      <c r="G30" s="179">
        <v>20</v>
      </c>
      <c r="H30" s="180">
        <v>0</v>
      </c>
      <c r="I30" s="16">
        <f t="shared" ref="I30" si="1">F30-H30</f>
        <v>20</v>
      </c>
      <c r="J30" s="178" t="s">
        <v>12</v>
      </c>
      <c r="K30" s="177" t="s">
        <v>553</v>
      </c>
      <c r="L30" s="187" t="s">
        <v>890</v>
      </c>
      <c r="M30" s="78" t="s">
        <v>891</v>
      </c>
    </row>
    <row r="31" spans="1:13" ht="45">
      <c r="A31" s="17">
        <v>2</v>
      </c>
      <c r="B31" s="177" t="s">
        <v>118</v>
      </c>
      <c r="C31" s="78" t="s">
        <v>554</v>
      </c>
      <c r="D31" s="187" t="s">
        <v>684</v>
      </c>
      <c r="E31" s="178" t="s">
        <v>554</v>
      </c>
      <c r="F31" s="179">
        <v>25</v>
      </c>
      <c r="G31" s="179">
        <v>25</v>
      </c>
      <c r="H31" s="180">
        <v>0</v>
      </c>
      <c r="I31" s="16">
        <f t="shared" ref="I31:I37" si="2">F31-H31</f>
        <v>25</v>
      </c>
      <c r="J31" s="178" t="s">
        <v>12</v>
      </c>
      <c r="K31" s="177" t="s">
        <v>118</v>
      </c>
      <c r="L31" s="167" t="s">
        <v>899</v>
      </c>
      <c r="M31" s="176">
        <v>43434</v>
      </c>
    </row>
    <row r="32" spans="1:13" ht="33.75">
      <c r="A32" s="78">
        <v>3</v>
      </c>
      <c r="B32" s="177" t="s">
        <v>118</v>
      </c>
      <c r="C32" s="78" t="s">
        <v>554</v>
      </c>
      <c r="D32" s="187" t="s">
        <v>685</v>
      </c>
      <c r="E32" s="178" t="s">
        <v>554</v>
      </c>
      <c r="F32" s="179">
        <v>20</v>
      </c>
      <c r="G32" s="179">
        <v>20</v>
      </c>
      <c r="H32" s="180">
        <v>0</v>
      </c>
      <c r="I32" s="16">
        <f t="shared" si="2"/>
        <v>20</v>
      </c>
      <c r="J32" s="178" t="s">
        <v>12</v>
      </c>
      <c r="K32" s="177" t="s">
        <v>118</v>
      </c>
      <c r="L32" s="199" t="s">
        <v>883</v>
      </c>
      <c r="M32" s="171">
        <v>43496</v>
      </c>
    </row>
    <row r="33" spans="1:13" ht="22.5">
      <c r="A33" s="17">
        <v>4</v>
      </c>
      <c r="B33" s="177" t="s">
        <v>687</v>
      </c>
      <c r="C33" s="78" t="s">
        <v>554</v>
      </c>
      <c r="D33" s="187" t="s">
        <v>686</v>
      </c>
      <c r="E33" s="178" t="s">
        <v>554</v>
      </c>
      <c r="F33" s="179">
        <v>20</v>
      </c>
      <c r="G33" s="179">
        <v>20</v>
      </c>
      <c r="H33" s="180">
        <v>0</v>
      </c>
      <c r="I33" s="16">
        <f t="shared" si="2"/>
        <v>20</v>
      </c>
      <c r="J33" s="178" t="s">
        <v>12</v>
      </c>
      <c r="K33" s="177" t="s">
        <v>733</v>
      </c>
      <c r="L33" s="167" t="s">
        <v>899</v>
      </c>
      <c r="M33" s="176">
        <v>43434</v>
      </c>
    </row>
    <row r="34" spans="1:13" ht="45">
      <c r="A34" s="78">
        <v>5</v>
      </c>
      <c r="B34" s="177" t="s">
        <v>8</v>
      </c>
      <c r="C34" s="78" t="s">
        <v>554</v>
      </c>
      <c r="D34" s="187" t="s">
        <v>693</v>
      </c>
      <c r="E34" s="178" t="s">
        <v>554</v>
      </c>
      <c r="F34" s="179">
        <v>4</v>
      </c>
      <c r="G34" s="179">
        <v>4</v>
      </c>
      <c r="H34" s="180">
        <v>0</v>
      </c>
      <c r="I34" s="16">
        <f>F34-H34</f>
        <v>4</v>
      </c>
      <c r="J34" s="178" t="s">
        <v>12</v>
      </c>
      <c r="K34" s="177" t="s">
        <v>692</v>
      </c>
      <c r="L34" s="167" t="s">
        <v>889</v>
      </c>
      <c r="M34" s="176">
        <v>43496</v>
      </c>
    </row>
    <row r="35" spans="1:13" ht="33.75">
      <c r="A35" s="17">
        <v>6</v>
      </c>
      <c r="B35" s="177" t="s">
        <v>8</v>
      </c>
      <c r="C35" s="78" t="s">
        <v>554</v>
      </c>
      <c r="D35" s="187" t="s">
        <v>694</v>
      </c>
      <c r="E35" s="178" t="s">
        <v>554</v>
      </c>
      <c r="F35" s="179">
        <v>2</v>
      </c>
      <c r="G35" s="179">
        <v>2</v>
      </c>
      <c r="H35" s="180">
        <v>0</v>
      </c>
      <c r="I35" s="16">
        <f t="shared" si="2"/>
        <v>2</v>
      </c>
      <c r="J35" s="178" t="s">
        <v>12</v>
      </c>
      <c r="K35" s="177" t="s">
        <v>692</v>
      </c>
      <c r="L35" s="167" t="s">
        <v>889</v>
      </c>
      <c r="M35" s="176">
        <v>43496</v>
      </c>
    </row>
    <row r="36" spans="1:13" ht="33.75">
      <c r="A36" s="78">
        <v>7</v>
      </c>
      <c r="B36" s="177" t="s">
        <v>8</v>
      </c>
      <c r="C36" s="78" t="s">
        <v>554</v>
      </c>
      <c r="D36" s="187" t="s">
        <v>695</v>
      </c>
      <c r="E36" s="178" t="s">
        <v>554</v>
      </c>
      <c r="F36" s="179">
        <v>10</v>
      </c>
      <c r="G36" s="179">
        <v>10</v>
      </c>
      <c r="H36" s="180">
        <v>0</v>
      </c>
      <c r="I36" s="16">
        <f t="shared" si="2"/>
        <v>10</v>
      </c>
      <c r="J36" s="178" t="s">
        <v>12</v>
      </c>
      <c r="K36" s="177" t="s">
        <v>692</v>
      </c>
      <c r="L36" s="167" t="s">
        <v>889</v>
      </c>
      <c r="M36" s="176">
        <v>43496</v>
      </c>
    </row>
    <row r="37" spans="1:13" ht="33.75">
      <c r="A37" s="17">
        <v>8</v>
      </c>
      <c r="B37" s="177" t="s">
        <v>8</v>
      </c>
      <c r="C37" s="78" t="s">
        <v>554</v>
      </c>
      <c r="D37" s="187" t="s">
        <v>699</v>
      </c>
      <c r="E37" s="178" t="s">
        <v>554</v>
      </c>
      <c r="F37" s="179">
        <v>6.5</v>
      </c>
      <c r="G37" s="179">
        <v>6.5</v>
      </c>
      <c r="H37" s="180">
        <v>0</v>
      </c>
      <c r="I37" s="16">
        <f t="shared" si="2"/>
        <v>6.5</v>
      </c>
      <c r="J37" s="178" t="s">
        <v>12</v>
      </c>
      <c r="K37" s="177" t="s">
        <v>692</v>
      </c>
      <c r="L37" s="167" t="s">
        <v>889</v>
      </c>
      <c r="M37" s="176">
        <v>43496</v>
      </c>
    </row>
    <row r="38" spans="1:13">
      <c r="A38" s="258" t="s">
        <v>659</v>
      </c>
      <c r="B38" s="258"/>
      <c r="C38" s="183"/>
      <c r="D38" s="191"/>
      <c r="E38" s="183"/>
      <c r="F38" s="184">
        <f>SUM(F30:F37)</f>
        <v>107.5</v>
      </c>
      <c r="G38" s="184">
        <f>SUM(G30:G37)</f>
        <v>107.5</v>
      </c>
      <c r="H38" s="184">
        <f>SUM(H30:H37)</f>
        <v>0</v>
      </c>
      <c r="I38" s="184">
        <f>SUM(I30:I37)</f>
        <v>107.5</v>
      </c>
      <c r="J38" s="185"/>
      <c r="K38" s="183"/>
      <c r="L38" s="167"/>
      <c r="M38" s="148"/>
    </row>
  </sheetData>
  <mergeCells count="6">
    <mergeCell ref="B3:M3"/>
    <mergeCell ref="A24:B24"/>
    <mergeCell ref="A38:B38"/>
    <mergeCell ref="B29:M29"/>
    <mergeCell ref="A2:L2"/>
    <mergeCell ref="A28:M28"/>
  </mergeCells>
  <pageMargins left="0.70866141732283472" right="0.70866141732283472" top="0.74803149606299213" bottom="0.74803149606299213" header="0.31496062992125984" footer="0.31496062992125984"/>
  <pageSetup paperSize="9" scale="75" orientation="landscape" horizontalDpi="0" verticalDpi="0" r:id="rId1"/>
</worksheet>
</file>

<file path=xl/worksheets/sheet18.xml><?xml version="1.0" encoding="utf-8"?>
<worksheet xmlns="http://schemas.openxmlformats.org/spreadsheetml/2006/main" xmlns:r="http://schemas.openxmlformats.org/officeDocument/2006/relationships">
  <dimension ref="A1:M13"/>
  <sheetViews>
    <sheetView tabSelected="1" workbookViewId="0">
      <selection activeCell="F10" sqref="F10"/>
    </sheetView>
  </sheetViews>
  <sheetFormatPr defaultRowHeight="11.25"/>
  <cols>
    <col min="1" max="1" width="6.7109375" style="157" customWidth="1"/>
    <col min="2" max="2" width="12.140625" style="86" customWidth="1"/>
    <col min="3" max="3" width="9.140625" style="86"/>
    <col min="4" max="4" width="23.42578125" style="158" customWidth="1"/>
    <col min="5" max="5" width="8.85546875" style="86" customWidth="1"/>
    <col min="6" max="6" width="10.28515625" style="159" customWidth="1"/>
    <col min="7" max="8" width="7.140625" style="160" customWidth="1"/>
    <col min="9" max="9" width="9.140625" style="161" customWidth="1"/>
    <col min="10" max="10" width="9.7109375" style="86" customWidth="1"/>
    <col min="11" max="11" width="13.85546875" style="86" customWidth="1"/>
    <col min="12" max="12" width="21.5703125" style="169" customWidth="1"/>
    <col min="13" max="13" width="14.5703125" style="86" customWidth="1"/>
    <col min="14" max="16384" width="9.140625" style="86"/>
  </cols>
  <sheetData>
    <row r="1" spans="1:13" s="156" customFormat="1" ht="45">
      <c r="A1" s="78" t="s">
        <v>639</v>
      </c>
      <c r="B1" s="64" t="s">
        <v>7</v>
      </c>
      <c r="C1" s="64" t="s">
        <v>576</v>
      </c>
      <c r="D1" s="64" t="s">
        <v>641</v>
      </c>
      <c r="E1" s="64" t="s">
        <v>643</v>
      </c>
      <c r="F1" s="64" t="s">
        <v>644</v>
      </c>
      <c r="G1" s="64" t="s">
        <v>645</v>
      </c>
      <c r="H1" s="64" t="s">
        <v>646</v>
      </c>
      <c r="I1" s="64" t="s">
        <v>647</v>
      </c>
      <c r="J1" s="64" t="s">
        <v>648</v>
      </c>
      <c r="K1" s="64" t="s">
        <v>649</v>
      </c>
      <c r="L1" s="148" t="s">
        <v>881</v>
      </c>
      <c r="M1" s="148" t="s">
        <v>882</v>
      </c>
    </row>
    <row r="2" spans="1:13" ht="19.5" customHeight="1">
      <c r="A2" s="262" t="s">
        <v>817</v>
      </c>
      <c r="B2" s="263"/>
      <c r="C2" s="263"/>
      <c r="D2" s="263"/>
      <c r="E2" s="263"/>
      <c r="F2" s="263"/>
      <c r="G2" s="263"/>
      <c r="H2" s="263"/>
      <c r="I2" s="263"/>
      <c r="J2" s="263"/>
      <c r="K2" s="263"/>
      <c r="L2" s="263"/>
      <c r="M2" s="263"/>
    </row>
    <row r="3" spans="1:13" ht="56.25">
      <c r="A3" s="108">
        <v>1</v>
      </c>
      <c r="B3" s="109" t="s">
        <v>552</v>
      </c>
      <c r="C3" s="108" t="s">
        <v>6</v>
      </c>
      <c r="D3" s="109" t="s">
        <v>520</v>
      </c>
      <c r="E3" s="108" t="s">
        <v>6</v>
      </c>
      <c r="F3" s="105">
        <v>20</v>
      </c>
      <c r="G3" s="105">
        <v>20</v>
      </c>
      <c r="H3" s="106">
        <v>0</v>
      </c>
      <c r="I3" s="106">
        <f t="shared" ref="I3:I8" si="0">F3-H3</f>
        <v>20</v>
      </c>
      <c r="J3" s="108" t="s">
        <v>12</v>
      </c>
      <c r="K3" s="109" t="s">
        <v>822</v>
      </c>
      <c r="L3" s="170" t="s">
        <v>890</v>
      </c>
      <c r="M3" s="170" t="s">
        <v>891</v>
      </c>
    </row>
    <row r="4" spans="1:13" ht="56.25">
      <c r="A4" s="108">
        <v>2</v>
      </c>
      <c r="B4" s="109" t="s">
        <v>553</v>
      </c>
      <c r="C4" s="108" t="s">
        <v>6</v>
      </c>
      <c r="D4" s="109" t="s">
        <v>521</v>
      </c>
      <c r="E4" s="108" t="s">
        <v>6</v>
      </c>
      <c r="F4" s="105">
        <v>20</v>
      </c>
      <c r="G4" s="105">
        <v>20</v>
      </c>
      <c r="H4" s="106">
        <v>0</v>
      </c>
      <c r="I4" s="106">
        <f t="shared" si="0"/>
        <v>20</v>
      </c>
      <c r="J4" s="108" t="s">
        <v>12</v>
      </c>
      <c r="K4" s="109" t="s">
        <v>553</v>
      </c>
      <c r="L4" s="170" t="s">
        <v>890</v>
      </c>
      <c r="M4" s="170" t="s">
        <v>891</v>
      </c>
    </row>
    <row r="5" spans="1:13" ht="33.75">
      <c r="A5" s="108">
        <v>3</v>
      </c>
      <c r="B5" s="109" t="s">
        <v>8</v>
      </c>
      <c r="C5" s="108" t="s">
        <v>6</v>
      </c>
      <c r="D5" s="109" t="s">
        <v>524</v>
      </c>
      <c r="E5" s="108" t="s">
        <v>6</v>
      </c>
      <c r="F5" s="105">
        <v>10</v>
      </c>
      <c r="G5" s="105">
        <v>10</v>
      </c>
      <c r="H5" s="106">
        <v>0</v>
      </c>
      <c r="I5" s="106">
        <f t="shared" si="0"/>
        <v>10</v>
      </c>
      <c r="J5" s="108" t="s">
        <v>12</v>
      </c>
      <c r="K5" s="109" t="s">
        <v>787</v>
      </c>
      <c r="L5" s="170" t="s">
        <v>883</v>
      </c>
      <c r="M5" s="171">
        <v>43465</v>
      </c>
    </row>
    <row r="6" spans="1:13" ht="56.25">
      <c r="A6" s="108">
        <v>4</v>
      </c>
      <c r="B6" s="109" t="s">
        <v>8</v>
      </c>
      <c r="C6" s="108" t="s">
        <v>6</v>
      </c>
      <c r="D6" s="109" t="s">
        <v>532</v>
      </c>
      <c r="E6" s="108" t="s">
        <v>6</v>
      </c>
      <c r="F6" s="105">
        <v>2</v>
      </c>
      <c r="G6" s="105">
        <v>2</v>
      </c>
      <c r="H6" s="106">
        <v>0</v>
      </c>
      <c r="I6" s="106">
        <f t="shared" si="0"/>
        <v>2</v>
      </c>
      <c r="J6" s="108" t="s">
        <v>12</v>
      </c>
      <c r="K6" s="109" t="s">
        <v>821</v>
      </c>
      <c r="L6" s="170" t="s">
        <v>884</v>
      </c>
      <c r="M6" s="171">
        <v>43434</v>
      </c>
    </row>
    <row r="7" spans="1:13" ht="45">
      <c r="A7" s="108">
        <v>5</v>
      </c>
      <c r="B7" s="109" t="s">
        <v>8</v>
      </c>
      <c r="C7" s="108" t="s">
        <v>6</v>
      </c>
      <c r="D7" s="109" t="s">
        <v>819</v>
      </c>
      <c r="E7" s="108" t="s">
        <v>6</v>
      </c>
      <c r="F7" s="109">
        <v>8.65</v>
      </c>
      <c r="G7" s="109">
        <v>8.65</v>
      </c>
      <c r="H7" s="106">
        <v>0</v>
      </c>
      <c r="I7" s="106">
        <f t="shared" si="0"/>
        <v>8.65</v>
      </c>
      <c r="J7" s="108" t="s">
        <v>12</v>
      </c>
      <c r="K7" s="108" t="s">
        <v>744</v>
      </c>
      <c r="L7" s="170" t="s">
        <v>885</v>
      </c>
      <c r="M7" s="171">
        <v>43496</v>
      </c>
    </row>
    <row r="8" spans="1:13" s="88" customFormat="1" ht="15" customHeight="1">
      <c r="A8" s="261" t="s">
        <v>659</v>
      </c>
      <c r="B8" s="261"/>
      <c r="C8" s="21"/>
      <c r="D8" s="103"/>
      <c r="E8" s="21"/>
      <c r="F8" s="107">
        <f>SUM(F3:F7)</f>
        <v>60.65</v>
      </c>
      <c r="G8" s="107">
        <f>SUM(G3:G7)</f>
        <v>60.65</v>
      </c>
      <c r="H8" s="107">
        <f>SUM(H3:H7)</f>
        <v>0</v>
      </c>
      <c r="I8" s="18">
        <f t="shared" si="0"/>
        <v>60.65</v>
      </c>
      <c r="J8" s="21"/>
      <c r="K8" s="103"/>
      <c r="L8" s="201"/>
      <c r="M8" s="202"/>
    </row>
    <row r="9" spans="1:13">
      <c r="M9" s="166"/>
    </row>
    <row r="10" spans="1:13">
      <c r="M10" s="166"/>
    </row>
    <row r="11" spans="1:13">
      <c r="E11" s="162"/>
      <c r="F11" s="163"/>
      <c r="G11" s="164"/>
      <c r="H11" s="164"/>
      <c r="I11" s="165"/>
      <c r="J11" s="162"/>
      <c r="M11" s="166"/>
    </row>
    <row r="12" spans="1:13">
      <c r="M12" s="166"/>
    </row>
    <row r="13" spans="1:13">
      <c r="M13" s="166"/>
    </row>
  </sheetData>
  <mergeCells count="2">
    <mergeCell ref="A8:B8"/>
    <mergeCell ref="A2:M2"/>
  </mergeCells>
  <pageMargins left="0.7" right="0.7" top="0.75" bottom="0.75" header="0.3" footer="0.3"/>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dimension ref="A1:IT679"/>
  <sheetViews>
    <sheetView topLeftCell="A656" workbookViewId="0">
      <selection activeCell="A660" sqref="A660:XFD660"/>
    </sheetView>
  </sheetViews>
  <sheetFormatPr defaultRowHeight="15"/>
  <cols>
    <col min="1" max="1" width="5.140625" style="22" customWidth="1"/>
    <col min="2" max="2" width="9.85546875" style="22" customWidth="1"/>
    <col min="3" max="3" width="6.85546875" style="22" customWidth="1"/>
    <col min="4" max="4" width="7.7109375" style="22" customWidth="1"/>
    <col min="5" max="5" width="39.140625" style="22" customWidth="1"/>
    <col min="6" max="6" width="6.85546875" style="22" customWidth="1"/>
    <col min="7" max="7" width="8.42578125" style="22" customWidth="1"/>
    <col min="8" max="8" width="10.85546875" style="22" customWidth="1"/>
    <col min="9" max="9" width="8.28515625" style="22" customWidth="1"/>
    <col min="10" max="10" width="11.28515625" style="22" customWidth="1"/>
    <col min="11" max="11" width="7.28515625" style="22" customWidth="1"/>
    <col min="12" max="12" width="11.5703125" style="22" customWidth="1"/>
    <col min="13" max="13" width="20.42578125" style="22" customWidth="1"/>
    <col min="14" max="16384" width="9.140625" style="31"/>
  </cols>
  <sheetData>
    <row r="1" spans="1:13" ht="15" customHeight="1">
      <c r="A1" s="65"/>
      <c r="B1" s="65"/>
      <c r="C1" s="65"/>
      <c r="D1" s="65"/>
      <c r="E1" s="65"/>
      <c r="F1" s="65"/>
      <c r="G1" s="65"/>
      <c r="H1" s="65"/>
      <c r="I1" s="212" t="s">
        <v>638</v>
      </c>
      <c r="J1" s="212"/>
      <c r="K1" s="212"/>
      <c r="L1" s="212"/>
      <c r="M1" s="212"/>
    </row>
    <row r="2" spans="1:13" ht="15" customHeight="1">
      <c r="A2" s="213" t="s">
        <v>813</v>
      </c>
      <c r="B2" s="214"/>
      <c r="C2" s="214"/>
      <c r="D2" s="214"/>
      <c r="E2" s="214"/>
      <c r="F2" s="214"/>
      <c r="G2" s="214"/>
      <c r="H2" s="214"/>
      <c r="I2" s="214"/>
      <c r="J2" s="214"/>
      <c r="K2" s="214"/>
      <c r="L2" s="214"/>
      <c r="M2" s="214"/>
    </row>
    <row r="3" spans="1:13" ht="45">
      <c r="A3" s="64" t="s">
        <v>639</v>
      </c>
      <c r="B3" s="64" t="s">
        <v>7</v>
      </c>
      <c r="C3" s="64" t="s">
        <v>576</v>
      </c>
      <c r="D3" s="64" t="s">
        <v>640</v>
      </c>
      <c r="E3" s="64" t="s">
        <v>641</v>
      </c>
      <c r="F3" s="64" t="s">
        <v>642</v>
      </c>
      <c r="G3" s="64" t="s">
        <v>643</v>
      </c>
      <c r="H3" s="64" t="s">
        <v>644</v>
      </c>
      <c r="I3" s="64" t="s">
        <v>645</v>
      </c>
      <c r="J3" s="64" t="s">
        <v>646</v>
      </c>
      <c r="K3" s="64" t="s">
        <v>647</v>
      </c>
      <c r="L3" s="64" t="s">
        <v>648</v>
      </c>
      <c r="M3" s="64" t="s">
        <v>649</v>
      </c>
    </row>
    <row r="4" spans="1:13" ht="18.75">
      <c r="A4" s="215" t="s">
        <v>628</v>
      </c>
      <c r="B4" s="216"/>
      <c r="C4" s="216"/>
      <c r="D4" s="216"/>
      <c r="E4" s="216"/>
      <c r="F4" s="216"/>
      <c r="G4" s="216"/>
      <c r="H4" s="216"/>
      <c r="I4" s="216"/>
      <c r="J4" s="216"/>
      <c r="K4" s="216"/>
      <c r="L4" s="216"/>
      <c r="M4" s="217"/>
    </row>
    <row r="5" spans="1:13" s="37" customFormat="1" ht="33.75">
      <c r="A5" s="32">
        <v>1</v>
      </c>
      <c r="B5" s="33" t="s">
        <v>8</v>
      </c>
      <c r="C5" s="32" t="s">
        <v>4</v>
      </c>
      <c r="D5" s="34">
        <v>500</v>
      </c>
      <c r="E5" s="35" t="s">
        <v>80</v>
      </c>
      <c r="F5" s="32" t="s">
        <v>650</v>
      </c>
      <c r="G5" s="32" t="s">
        <v>4</v>
      </c>
      <c r="H5" s="36">
        <v>4</v>
      </c>
      <c r="I5" s="36">
        <v>4</v>
      </c>
      <c r="J5" s="34">
        <f>I5</f>
        <v>4</v>
      </c>
      <c r="K5" s="34">
        <f>D5-J5</f>
        <v>496</v>
      </c>
      <c r="L5" s="32" t="s">
        <v>9</v>
      </c>
      <c r="M5" s="33" t="s">
        <v>735</v>
      </c>
    </row>
    <row r="6" spans="1:13" s="42" customFormat="1" ht="25.5">
      <c r="A6" s="38">
        <v>2</v>
      </c>
      <c r="B6" s="39" t="s">
        <v>8</v>
      </c>
      <c r="C6" s="38" t="s">
        <v>4</v>
      </c>
      <c r="D6" s="38"/>
      <c r="E6" s="29" t="s">
        <v>81</v>
      </c>
      <c r="F6" s="38" t="s">
        <v>650</v>
      </c>
      <c r="G6" s="38" t="s">
        <v>4</v>
      </c>
      <c r="H6" s="40">
        <v>5</v>
      </c>
      <c r="I6" s="40">
        <v>5</v>
      </c>
      <c r="J6" s="34">
        <f t="shared" ref="J6:J47" si="0">I6</f>
        <v>5</v>
      </c>
      <c r="K6" s="41">
        <f>K5-J6</f>
        <v>491</v>
      </c>
      <c r="L6" s="38" t="s">
        <v>9</v>
      </c>
      <c r="M6" s="39" t="s">
        <v>736</v>
      </c>
    </row>
    <row r="7" spans="1:13" s="42" customFormat="1" ht="25.5">
      <c r="A7" s="38">
        <v>3</v>
      </c>
      <c r="B7" s="39" t="s">
        <v>8</v>
      </c>
      <c r="C7" s="38" t="s">
        <v>4</v>
      </c>
      <c r="D7" s="38"/>
      <c r="E7" s="29" t="s">
        <v>82</v>
      </c>
      <c r="F7" s="38" t="s">
        <v>650</v>
      </c>
      <c r="G7" s="38" t="s">
        <v>4</v>
      </c>
      <c r="H7" s="40">
        <v>10</v>
      </c>
      <c r="I7" s="40">
        <v>10</v>
      </c>
      <c r="J7" s="34">
        <f t="shared" si="0"/>
        <v>10</v>
      </c>
      <c r="K7" s="41">
        <f t="shared" ref="K7:K49" si="1">K6-J7</f>
        <v>481</v>
      </c>
      <c r="L7" s="38" t="s">
        <v>9</v>
      </c>
      <c r="M7" s="39" t="s">
        <v>737</v>
      </c>
    </row>
    <row r="8" spans="1:13" s="42" customFormat="1" ht="38.25">
      <c r="A8" s="38">
        <v>4</v>
      </c>
      <c r="B8" s="39" t="s">
        <v>8</v>
      </c>
      <c r="C8" s="38" t="s">
        <v>4</v>
      </c>
      <c r="D8" s="38"/>
      <c r="E8" s="29" t="s">
        <v>83</v>
      </c>
      <c r="F8" s="38" t="s">
        <v>650</v>
      </c>
      <c r="G8" s="38" t="s">
        <v>4</v>
      </c>
      <c r="H8" s="40">
        <v>5</v>
      </c>
      <c r="I8" s="40">
        <v>5</v>
      </c>
      <c r="J8" s="34">
        <f t="shared" si="0"/>
        <v>5</v>
      </c>
      <c r="K8" s="41">
        <f t="shared" si="1"/>
        <v>476</v>
      </c>
      <c r="L8" s="38" t="s">
        <v>9</v>
      </c>
      <c r="M8" s="39" t="s">
        <v>738</v>
      </c>
    </row>
    <row r="9" spans="1:13" s="42" customFormat="1" ht="38.25">
      <c r="A9" s="38">
        <v>5</v>
      </c>
      <c r="B9" s="39" t="s">
        <v>8</v>
      </c>
      <c r="C9" s="38" t="s">
        <v>4</v>
      </c>
      <c r="D9" s="38"/>
      <c r="E9" s="29" t="s">
        <v>84</v>
      </c>
      <c r="F9" s="38" t="s">
        <v>650</v>
      </c>
      <c r="G9" s="38" t="s">
        <v>4</v>
      </c>
      <c r="H9" s="40">
        <v>3</v>
      </c>
      <c r="I9" s="40">
        <v>3</v>
      </c>
      <c r="J9" s="34">
        <f t="shared" si="0"/>
        <v>3</v>
      </c>
      <c r="K9" s="41">
        <f t="shared" si="1"/>
        <v>473</v>
      </c>
      <c r="L9" s="38" t="s">
        <v>9</v>
      </c>
      <c r="M9" s="39" t="s">
        <v>739</v>
      </c>
    </row>
    <row r="10" spans="1:13" s="42" customFormat="1" ht="25.5">
      <c r="A10" s="38">
        <v>6</v>
      </c>
      <c r="B10" s="39" t="s">
        <v>8</v>
      </c>
      <c r="C10" s="38" t="s">
        <v>4</v>
      </c>
      <c r="D10" s="38"/>
      <c r="E10" s="29" t="s">
        <v>85</v>
      </c>
      <c r="F10" s="38" t="s">
        <v>650</v>
      </c>
      <c r="G10" s="38" t="s">
        <v>4</v>
      </c>
      <c r="H10" s="40">
        <v>5</v>
      </c>
      <c r="I10" s="40">
        <v>5</v>
      </c>
      <c r="J10" s="34">
        <f t="shared" si="0"/>
        <v>5</v>
      </c>
      <c r="K10" s="41">
        <f t="shared" si="1"/>
        <v>468</v>
      </c>
      <c r="L10" s="38" t="s">
        <v>9</v>
      </c>
      <c r="M10" s="39" t="s">
        <v>747</v>
      </c>
    </row>
    <row r="11" spans="1:13" s="42" customFormat="1" ht="25.5">
      <c r="A11" s="38">
        <v>7</v>
      </c>
      <c r="B11" s="39" t="s">
        <v>8</v>
      </c>
      <c r="C11" s="38" t="s">
        <v>4</v>
      </c>
      <c r="D11" s="38"/>
      <c r="E11" s="29" t="s">
        <v>86</v>
      </c>
      <c r="F11" s="38" t="s">
        <v>650</v>
      </c>
      <c r="G11" s="38" t="s">
        <v>4</v>
      </c>
      <c r="H11" s="40">
        <v>10</v>
      </c>
      <c r="I11" s="40">
        <v>10</v>
      </c>
      <c r="J11" s="34">
        <f t="shared" si="0"/>
        <v>10</v>
      </c>
      <c r="K11" s="41">
        <f t="shared" si="1"/>
        <v>458</v>
      </c>
      <c r="L11" s="38" t="s">
        <v>9</v>
      </c>
      <c r="M11" s="39" t="s">
        <v>740</v>
      </c>
    </row>
    <row r="12" spans="1:13" s="42" customFormat="1" ht="25.5">
      <c r="A12" s="38">
        <v>8</v>
      </c>
      <c r="B12" s="39" t="s">
        <v>8</v>
      </c>
      <c r="C12" s="38" t="s">
        <v>4</v>
      </c>
      <c r="D12" s="38"/>
      <c r="E12" s="29" t="s">
        <v>87</v>
      </c>
      <c r="F12" s="38" t="s">
        <v>650</v>
      </c>
      <c r="G12" s="38" t="s">
        <v>4</v>
      </c>
      <c r="H12" s="40">
        <v>5</v>
      </c>
      <c r="I12" s="40">
        <v>5</v>
      </c>
      <c r="J12" s="34">
        <f t="shared" si="0"/>
        <v>5</v>
      </c>
      <c r="K12" s="41">
        <f t="shared" si="1"/>
        <v>453</v>
      </c>
      <c r="L12" s="38" t="s">
        <v>9</v>
      </c>
      <c r="M12" s="39" t="s">
        <v>746</v>
      </c>
    </row>
    <row r="13" spans="1:13" s="43" customFormat="1" ht="32.25" customHeight="1">
      <c r="A13" s="29">
        <v>9</v>
      </c>
      <c r="B13" s="39" t="s">
        <v>8</v>
      </c>
      <c r="C13" s="29" t="s">
        <v>4</v>
      </c>
      <c r="D13" s="29"/>
      <c r="E13" s="29" t="s">
        <v>88</v>
      </c>
      <c r="F13" s="29" t="s">
        <v>650</v>
      </c>
      <c r="G13" s="29" t="s">
        <v>4</v>
      </c>
      <c r="H13" s="40">
        <v>7.15</v>
      </c>
      <c r="I13" s="40">
        <v>7.15</v>
      </c>
      <c r="J13" s="36">
        <f t="shared" si="0"/>
        <v>7.15</v>
      </c>
      <c r="K13" s="40">
        <f t="shared" si="1"/>
        <v>445.85</v>
      </c>
      <c r="L13" s="29" t="s">
        <v>9</v>
      </c>
      <c r="M13" s="39" t="s">
        <v>745</v>
      </c>
    </row>
    <row r="14" spans="1:13" s="42" customFormat="1" ht="25.5">
      <c r="A14" s="38">
        <v>10</v>
      </c>
      <c r="B14" s="39" t="s">
        <v>8</v>
      </c>
      <c r="C14" s="38" t="s">
        <v>4</v>
      </c>
      <c r="D14" s="38"/>
      <c r="E14" s="39" t="s">
        <v>89</v>
      </c>
      <c r="F14" s="38" t="s">
        <v>650</v>
      </c>
      <c r="G14" s="38" t="s">
        <v>4</v>
      </c>
      <c r="H14" s="44">
        <v>20</v>
      </c>
      <c r="I14" s="44">
        <v>20</v>
      </c>
      <c r="J14" s="34">
        <f t="shared" si="0"/>
        <v>20</v>
      </c>
      <c r="K14" s="41">
        <f>K13-J14</f>
        <v>425.85</v>
      </c>
      <c r="L14" s="38" t="s">
        <v>9</v>
      </c>
      <c r="M14" s="39" t="s">
        <v>742</v>
      </c>
    </row>
    <row r="15" spans="1:13" s="42" customFormat="1" ht="25.5">
      <c r="A15" s="38">
        <v>11</v>
      </c>
      <c r="B15" s="39" t="s">
        <v>8</v>
      </c>
      <c r="C15" s="38" t="s">
        <v>4</v>
      </c>
      <c r="D15" s="38"/>
      <c r="E15" s="39" t="s">
        <v>90</v>
      </c>
      <c r="F15" s="38" t="s">
        <v>651</v>
      </c>
      <c r="G15" s="38" t="s">
        <v>4</v>
      </c>
      <c r="H15" s="44">
        <v>10</v>
      </c>
      <c r="I15" s="44">
        <v>10</v>
      </c>
      <c r="J15" s="34">
        <f>I15</f>
        <v>10</v>
      </c>
      <c r="K15" s="41">
        <f t="shared" si="1"/>
        <v>415.85</v>
      </c>
      <c r="L15" s="38" t="s">
        <v>9</v>
      </c>
      <c r="M15" s="39" t="s">
        <v>742</v>
      </c>
    </row>
    <row r="16" spans="1:13" s="42" customFormat="1" ht="25.5">
      <c r="A16" s="38">
        <v>12</v>
      </c>
      <c r="B16" s="39" t="s">
        <v>8</v>
      </c>
      <c r="C16" s="38" t="s">
        <v>4</v>
      </c>
      <c r="D16" s="38"/>
      <c r="E16" s="39" t="s">
        <v>91</v>
      </c>
      <c r="F16" s="38" t="s">
        <v>650</v>
      </c>
      <c r="G16" s="38" t="s">
        <v>4</v>
      </c>
      <c r="H16" s="44">
        <v>12</v>
      </c>
      <c r="I16" s="44">
        <v>12</v>
      </c>
      <c r="J16" s="34">
        <f t="shared" si="0"/>
        <v>12</v>
      </c>
      <c r="K16" s="41">
        <f t="shared" si="1"/>
        <v>403.85</v>
      </c>
      <c r="L16" s="38" t="s">
        <v>9</v>
      </c>
      <c r="M16" s="39" t="s">
        <v>742</v>
      </c>
    </row>
    <row r="17" spans="1:13" s="42" customFormat="1" ht="38.25">
      <c r="A17" s="38">
        <v>13</v>
      </c>
      <c r="B17" s="39" t="s">
        <v>8</v>
      </c>
      <c r="C17" s="38" t="s">
        <v>4</v>
      </c>
      <c r="D17" s="38"/>
      <c r="E17" s="39" t="s">
        <v>92</v>
      </c>
      <c r="F17" s="38" t="s">
        <v>650</v>
      </c>
      <c r="G17" s="38" t="s">
        <v>4</v>
      </c>
      <c r="H17" s="44">
        <v>25</v>
      </c>
      <c r="I17" s="44">
        <v>25</v>
      </c>
      <c r="J17" s="34">
        <f t="shared" si="0"/>
        <v>25</v>
      </c>
      <c r="K17" s="41">
        <f t="shared" si="1"/>
        <v>378.85</v>
      </c>
      <c r="L17" s="38" t="s">
        <v>9</v>
      </c>
      <c r="M17" s="39" t="s">
        <v>742</v>
      </c>
    </row>
    <row r="18" spans="1:13" s="42" customFormat="1" ht="25.5">
      <c r="A18" s="38">
        <v>14</v>
      </c>
      <c r="B18" s="39" t="s">
        <v>8</v>
      </c>
      <c r="C18" s="38" t="s">
        <v>4</v>
      </c>
      <c r="D18" s="38"/>
      <c r="E18" s="39" t="s">
        <v>93</v>
      </c>
      <c r="F18" s="38" t="s">
        <v>652</v>
      </c>
      <c r="G18" s="38" t="s">
        <v>4</v>
      </c>
      <c r="H18" s="44">
        <v>12</v>
      </c>
      <c r="I18" s="44">
        <v>12</v>
      </c>
      <c r="J18" s="34">
        <f t="shared" si="0"/>
        <v>12</v>
      </c>
      <c r="K18" s="41">
        <f t="shared" si="1"/>
        <v>366.85</v>
      </c>
      <c r="L18" s="38" t="s">
        <v>9</v>
      </c>
      <c r="M18" s="39" t="s">
        <v>742</v>
      </c>
    </row>
    <row r="19" spans="1:13" s="42" customFormat="1" ht="38.25">
      <c r="A19" s="38">
        <v>15</v>
      </c>
      <c r="B19" s="39" t="s">
        <v>8</v>
      </c>
      <c r="C19" s="38" t="s">
        <v>4</v>
      </c>
      <c r="D19" s="38"/>
      <c r="E19" s="39" t="s">
        <v>94</v>
      </c>
      <c r="F19" s="38" t="s">
        <v>650</v>
      </c>
      <c r="G19" s="38" t="s">
        <v>4</v>
      </c>
      <c r="H19" s="44">
        <v>20</v>
      </c>
      <c r="I19" s="44">
        <v>20</v>
      </c>
      <c r="J19" s="34">
        <f t="shared" si="0"/>
        <v>20</v>
      </c>
      <c r="K19" s="41">
        <f t="shared" si="1"/>
        <v>346.85</v>
      </c>
      <c r="L19" s="38" t="s">
        <v>9</v>
      </c>
      <c r="M19" s="39" t="s">
        <v>742</v>
      </c>
    </row>
    <row r="20" spans="1:13" s="42" customFormat="1" ht="25.5">
      <c r="A20" s="38">
        <v>16</v>
      </c>
      <c r="B20" s="39" t="s">
        <v>8</v>
      </c>
      <c r="C20" s="38" t="s">
        <v>4</v>
      </c>
      <c r="D20" s="38"/>
      <c r="E20" s="29" t="s">
        <v>95</v>
      </c>
      <c r="F20" s="38" t="s">
        <v>651</v>
      </c>
      <c r="G20" s="38" t="s">
        <v>4</v>
      </c>
      <c r="H20" s="40">
        <v>25</v>
      </c>
      <c r="I20" s="40">
        <v>25</v>
      </c>
      <c r="J20" s="34">
        <f>I20</f>
        <v>25</v>
      </c>
      <c r="K20" s="41">
        <f>K19-J20</f>
        <v>321.85000000000002</v>
      </c>
      <c r="L20" s="38" t="s">
        <v>9</v>
      </c>
      <c r="M20" s="39" t="s">
        <v>742</v>
      </c>
    </row>
    <row r="21" spans="1:13" s="42" customFormat="1" ht="38.25">
      <c r="A21" s="38">
        <v>17</v>
      </c>
      <c r="B21" s="39" t="s">
        <v>8</v>
      </c>
      <c r="C21" s="38" t="s">
        <v>4</v>
      </c>
      <c r="D21" s="38"/>
      <c r="E21" s="29" t="s">
        <v>96</v>
      </c>
      <c r="F21" s="38" t="s">
        <v>652</v>
      </c>
      <c r="G21" s="38" t="s">
        <v>4</v>
      </c>
      <c r="H21" s="40">
        <v>22</v>
      </c>
      <c r="I21" s="40">
        <v>22</v>
      </c>
      <c r="J21" s="34">
        <f t="shared" si="0"/>
        <v>22</v>
      </c>
      <c r="K21" s="41">
        <f t="shared" si="1"/>
        <v>299.85000000000002</v>
      </c>
      <c r="L21" s="38" t="s">
        <v>9</v>
      </c>
      <c r="M21" s="39" t="s">
        <v>743</v>
      </c>
    </row>
    <row r="22" spans="1:13" s="42" customFormat="1" ht="38.25">
      <c r="A22" s="38">
        <v>18</v>
      </c>
      <c r="B22" s="39" t="s">
        <v>8</v>
      </c>
      <c r="C22" s="38" t="s">
        <v>4</v>
      </c>
      <c r="D22" s="38"/>
      <c r="E22" s="39" t="s">
        <v>97</v>
      </c>
      <c r="F22" s="38" t="s">
        <v>650</v>
      </c>
      <c r="G22" s="38" t="s">
        <v>4</v>
      </c>
      <c r="H22" s="44">
        <v>8</v>
      </c>
      <c r="I22" s="44">
        <v>8</v>
      </c>
      <c r="J22" s="34">
        <f t="shared" si="0"/>
        <v>8</v>
      </c>
      <c r="K22" s="41">
        <f t="shared" si="1"/>
        <v>291.85000000000002</v>
      </c>
      <c r="L22" s="38" t="s">
        <v>9</v>
      </c>
      <c r="M22" s="39" t="s">
        <v>743</v>
      </c>
    </row>
    <row r="23" spans="1:13" s="42" customFormat="1" ht="38.25">
      <c r="A23" s="38">
        <v>19</v>
      </c>
      <c r="B23" s="39" t="s">
        <v>8</v>
      </c>
      <c r="C23" s="38" t="s">
        <v>4</v>
      </c>
      <c r="D23" s="38"/>
      <c r="E23" s="39" t="s">
        <v>98</v>
      </c>
      <c r="F23" s="38" t="s">
        <v>650</v>
      </c>
      <c r="G23" s="38" t="s">
        <v>4</v>
      </c>
      <c r="H23" s="45">
        <v>4.8669000000000002</v>
      </c>
      <c r="I23" s="45">
        <v>4.8669000000000002</v>
      </c>
      <c r="J23" s="34">
        <f t="shared" si="0"/>
        <v>4.8669000000000002</v>
      </c>
      <c r="K23" s="41">
        <f t="shared" si="1"/>
        <v>286.98310000000004</v>
      </c>
      <c r="L23" s="38" t="s">
        <v>9</v>
      </c>
      <c r="M23" s="39" t="s">
        <v>743</v>
      </c>
    </row>
    <row r="24" spans="1:13" s="42" customFormat="1" ht="38.25">
      <c r="A24" s="38">
        <v>20</v>
      </c>
      <c r="B24" s="39" t="s">
        <v>8</v>
      </c>
      <c r="C24" s="38" t="s">
        <v>4</v>
      </c>
      <c r="D24" s="38"/>
      <c r="E24" s="29" t="s">
        <v>99</v>
      </c>
      <c r="F24" s="38" t="s">
        <v>652</v>
      </c>
      <c r="G24" s="38" t="s">
        <v>4</v>
      </c>
      <c r="H24" s="44">
        <v>20</v>
      </c>
      <c r="I24" s="44">
        <v>20</v>
      </c>
      <c r="J24" s="34">
        <f t="shared" si="0"/>
        <v>20</v>
      </c>
      <c r="K24" s="41">
        <f t="shared" si="1"/>
        <v>266.98310000000004</v>
      </c>
      <c r="L24" s="38" t="s">
        <v>9</v>
      </c>
      <c r="M24" s="39" t="s">
        <v>743</v>
      </c>
    </row>
    <row r="25" spans="1:13" s="42" customFormat="1" ht="38.25">
      <c r="A25" s="38">
        <v>21</v>
      </c>
      <c r="B25" s="39" t="s">
        <v>8</v>
      </c>
      <c r="C25" s="38" t="s">
        <v>4</v>
      </c>
      <c r="D25" s="38"/>
      <c r="E25" s="29" t="s">
        <v>100</v>
      </c>
      <c r="F25" s="38" t="s">
        <v>652</v>
      </c>
      <c r="G25" s="38" t="s">
        <v>4</v>
      </c>
      <c r="H25" s="44">
        <v>4</v>
      </c>
      <c r="I25" s="44">
        <v>4</v>
      </c>
      <c r="J25" s="34">
        <f t="shared" si="0"/>
        <v>4</v>
      </c>
      <c r="K25" s="41">
        <f t="shared" si="1"/>
        <v>262.98310000000004</v>
      </c>
      <c r="L25" s="38" t="s">
        <v>9</v>
      </c>
      <c r="M25" s="39" t="s">
        <v>743</v>
      </c>
    </row>
    <row r="26" spans="1:13" s="42" customFormat="1" ht="38.25">
      <c r="A26" s="38">
        <v>22</v>
      </c>
      <c r="B26" s="39" t="s">
        <v>8</v>
      </c>
      <c r="C26" s="38" t="s">
        <v>4</v>
      </c>
      <c r="D26" s="38"/>
      <c r="E26" s="29" t="s">
        <v>653</v>
      </c>
      <c r="F26" s="38" t="s">
        <v>650</v>
      </c>
      <c r="G26" s="38" t="s">
        <v>4</v>
      </c>
      <c r="H26" s="44">
        <v>4</v>
      </c>
      <c r="I26" s="44">
        <v>4</v>
      </c>
      <c r="J26" s="34">
        <f t="shared" si="0"/>
        <v>4</v>
      </c>
      <c r="K26" s="41">
        <f t="shared" si="1"/>
        <v>258.98310000000004</v>
      </c>
      <c r="L26" s="38" t="s">
        <v>9</v>
      </c>
      <c r="M26" s="39" t="s">
        <v>743</v>
      </c>
    </row>
    <row r="27" spans="1:13" ht="25.5">
      <c r="A27" s="64">
        <v>23</v>
      </c>
      <c r="B27" s="66" t="s">
        <v>8</v>
      </c>
      <c r="C27" s="64" t="s">
        <v>4</v>
      </c>
      <c r="D27" s="64"/>
      <c r="E27" s="11" t="s">
        <v>101</v>
      </c>
      <c r="F27" s="64" t="s">
        <v>650</v>
      </c>
      <c r="G27" s="64" t="s">
        <v>4</v>
      </c>
      <c r="H27" s="26">
        <v>10</v>
      </c>
      <c r="I27" s="26">
        <v>10</v>
      </c>
      <c r="J27" s="50">
        <f t="shared" si="0"/>
        <v>10</v>
      </c>
      <c r="K27" s="47">
        <f>K26-J27</f>
        <v>248.98310000000004</v>
      </c>
      <c r="L27" s="64" t="s">
        <v>9</v>
      </c>
      <c r="M27" s="66" t="s">
        <v>744</v>
      </c>
    </row>
    <row r="28" spans="1:13" ht="25.5">
      <c r="A28" s="64">
        <v>24</v>
      </c>
      <c r="B28" s="66" t="s">
        <v>8</v>
      </c>
      <c r="C28" s="64" t="s">
        <v>4</v>
      </c>
      <c r="D28" s="64"/>
      <c r="E28" s="11" t="s">
        <v>102</v>
      </c>
      <c r="F28" s="64" t="s">
        <v>650</v>
      </c>
      <c r="G28" s="64" t="s">
        <v>4</v>
      </c>
      <c r="H28" s="26">
        <v>5</v>
      </c>
      <c r="I28" s="26">
        <v>5</v>
      </c>
      <c r="J28" s="50">
        <f t="shared" si="0"/>
        <v>5</v>
      </c>
      <c r="K28" s="47">
        <f t="shared" si="1"/>
        <v>243.98310000000004</v>
      </c>
      <c r="L28" s="64" t="s">
        <v>9</v>
      </c>
      <c r="M28" s="66" t="s">
        <v>744</v>
      </c>
    </row>
    <row r="29" spans="1:13" ht="25.5">
      <c r="A29" s="64">
        <v>25</v>
      </c>
      <c r="B29" s="66" t="s">
        <v>8</v>
      </c>
      <c r="C29" s="64" t="s">
        <v>4</v>
      </c>
      <c r="D29" s="64"/>
      <c r="E29" s="11" t="s">
        <v>103</v>
      </c>
      <c r="F29" s="64" t="s">
        <v>652</v>
      </c>
      <c r="G29" s="64" t="s">
        <v>4</v>
      </c>
      <c r="H29" s="26">
        <v>5</v>
      </c>
      <c r="I29" s="26">
        <v>5</v>
      </c>
      <c r="J29" s="50">
        <f t="shared" si="0"/>
        <v>5</v>
      </c>
      <c r="K29" s="47">
        <f t="shared" si="1"/>
        <v>238.98310000000004</v>
      </c>
      <c r="L29" s="64" t="s">
        <v>9</v>
      </c>
      <c r="M29" s="66" t="s">
        <v>744</v>
      </c>
    </row>
    <row r="30" spans="1:13" s="42" customFormat="1" ht="33.75">
      <c r="A30" s="38">
        <v>26</v>
      </c>
      <c r="B30" s="39" t="s">
        <v>8</v>
      </c>
      <c r="C30" s="38" t="s">
        <v>4</v>
      </c>
      <c r="D30" s="38"/>
      <c r="E30" s="29" t="s">
        <v>22</v>
      </c>
      <c r="F30" s="38" t="s">
        <v>650</v>
      </c>
      <c r="G30" s="38" t="s">
        <v>4</v>
      </c>
      <c r="H30" s="40">
        <v>10</v>
      </c>
      <c r="I30" s="40">
        <v>10</v>
      </c>
      <c r="J30" s="34">
        <f>I30</f>
        <v>10</v>
      </c>
      <c r="K30" s="41">
        <f t="shared" si="1"/>
        <v>228.98310000000004</v>
      </c>
      <c r="L30" s="38" t="s">
        <v>9</v>
      </c>
      <c r="M30" s="39" t="s">
        <v>748</v>
      </c>
    </row>
    <row r="31" spans="1:13" s="42" customFormat="1" ht="22.5">
      <c r="A31" s="38">
        <v>27</v>
      </c>
      <c r="B31" s="29" t="s">
        <v>11</v>
      </c>
      <c r="C31" s="38" t="s">
        <v>4</v>
      </c>
      <c r="D31" s="38"/>
      <c r="E31" s="29" t="s">
        <v>13</v>
      </c>
      <c r="F31" s="38" t="s">
        <v>650</v>
      </c>
      <c r="G31" s="38" t="s">
        <v>4</v>
      </c>
      <c r="H31" s="41">
        <v>8.875</v>
      </c>
      <c r="I31" s="41">
        <v>8.875</v>
      </c>
      <c r="J31" s="34">
        <f t="shared" si="0"/>
        <v>8.875</v>
      </c>
      <c r="K31" s="41">
        <f t="shared" si="1"/>
        <v>220.10810000000004</v>
      </c>
      <c r="L31" s="38" t="s">
        <v>9</v>
      </c>
      <c r="M31" s="29" t="s">
        <v>11</v>
      </c>
    </row>
    <row r="32" spans="1:13" s="42" customFormat="1" ht="33.75">
      <c r="A32" s="38">
        <v>28</v>
      </c>
      <c r="B32" s="29" t="s">
        <v>11</v>
      </c>
      <c r="C32" s="38" t="s">
        <v>4</v>
      </c>
      <c r="D32" s="38"/>
      <c r="E32" s="29" t="s">
        <v>741</v>
      </c>
      <c r="F32" s="38" t="s">
        <v>650</v>
      </c>
      <c r="G32" s="38" t="s">
        <v>4</v>
      </c>
      <c r="H32" s="40">
        <v>6.38</v>
      </c>
      <c r="I32" s="40">
        <v>6.38</v>
      </c>
      <c r="J32" s="34">
        <f>I32</f>
        <v>6.38</v>
      </c>
      <c r="K32" s="41">
        <f t="shared" si="1"/>
        <v>213.72810000000004</v>
      </c>
      <c r="L32" s="38" t="s">
        <v>9</v>
      </c>
      <c r="M32" s="29" t="s">
        <v>11</v>
      </c>
    </row>
    <row r="33" spans="1:13" s="42" customFormat="1" ht="22.5">
      <c r="A33" s="38">
        <v>29</v>
      </c>
      <c r="B33" s="29" t="s">
        <v>11</v>
      </c>
      <c r="C33" s="38" t="s">
        <v>4</v>
      </c>
      <c r="D33" s="38"/>
      <c r="E33" s="29" t="s">
        <v>14</v>
      </c>
      <c r="F33" s="38" t="s">
        <v>650</v>
      </c>
      <c r="G33" s="38" t="s">
        <v>4</v>
      </c>
      <c r="H33" s="40">
        <v>30</v>
      </c>
      <c r="I33" s="40">
        <v>30</v>
      </c>
      <c r="J33" s="34">
        <f t="shared" si="0"/>
        <v>30</v>
      </c>
      <c r="K33" s="41">
        <f t="shared" si="1"/>
        <v>183.72810000000004</v>
      </c>
      <c r="L33" s="38" t="s">
        <v>9</v>
      </c>
      <c r="M33" s="29" t="s">
        <v>11</v>
      </c>
    </row>
    <row r="34" spans="1:13" s="42" customFormat="1" ht="22.5">
      <c r="A34" s="38">
        <v>30</v>
      </c>
      <c r="B34" s="29" t="s">
        <v>10</v>
      </c>
      <c r="C34" s="38" t="s">
        <v>4</v>
      </c>
      <c r="D34" s="38"/>
      <c r="E34" s="29" t="s">
        <v>70</v>
      </c>
      <c r="F34" s="38" t="s">
        <v>650</v>
      </c>
      <c r="G34" s="38" t="s">
        <v>4</v>
      </c>
      <c r="H34" s="40">
        <v>25</v>
      </c>
      <c r="I34" s="40">
        <v>25</v>
      </c>
      <c r="J34" s="34">
        <f t="shared" si="0"/>
        <v>25</v>
      </c>
      <c r="K34" s="41">
        <f>K33-J34</f>
        <v>158.72810000000004</v>
      </c>
      <c r="L34" s="38" t="s">
        <v>9</v>
      </c>
      <c r="M34" s="29" t="s">
        <v>10</v>
      </c>
    </row>
    <row r="35" spans="1:13" s="42" customFormat="1" ht="22.5">
      <c r="A35" s="38">
        <v>31</v>
      </c>
      <c r="B35" s="29" t="s">
        <v>10</v>
      </c>
      <c r="C35" s="38" t="s">
        <v>4</v>
      </c>
      <c r="D35" s="38"/>
      <c r="E35" s="29" t="s">
        <v>71</v>
      </c>
      <c r="F35" s="38" t="s">
        <v>650</v>
      </c>
      <c r="G35" s="38" t="s">
        <v>4</v>
      </c>
      <c r="H35" s="40">
        <v>20</v>
      </c>
      <c r="I35" s="40">
        <v>20</v>
      </c>
      <c r="J35" s="34">
        <f t="shared" si="0"/>
        <v>20</v>
      </c>
      <c r="K35" s="41">
        <f t="shared" si="1"/>
        <v>138.72810000000004</v>
      </c>
      <c r="L35" s="38" t="s">
        <v>9</v>
      </c>
      <c r="M35" s="29" t="s">
        <v>10</v>
      </c>
    </row>
    <row r="36" spans="1:13" s="42" customFormat="1" ht="22.5">
      <c r="A36" s="38">
        <v>32</v>
      </c>
      <c r="B36" s="29" t="s">
        <v>10</v>
      </c>
      <c r="C36" s="38" t="s">
        <v>4</v>
      </c>
      <c r="D36" s="38"/>
      <c r="E36" s="29" t="s">
        <v>72</v>
      </c>
      <c r="F36" s="38" t="s">
        <v>651</v>
      </c>
      <c r="G36" s="38" t="s">
        <v>4</v>
      </c>
      <c r="H36" s="40">
        <v>20</v>
      </c>
      <c r="I36" s="40">
        <v>20</v>
      </c>
      <c r="J36" s="34">
        <f t="shared" si="0"/>
        <v>20</v>
      </c>
      <c r="K36" s="41">
        <f t="shared" si="1"/>
        <v>118.72810000000004</v>
      </c>
      <c r="L36" s="38" t="s">
        <v>9</v>
      </c>
      <c r="M36" s="29" t="s">
        <v>10</v>
      </c>
    </row>
    <row r="37" spans="1:13" s="42" customFormat="1" ht="22.5">
      <c r="A37" s="38">
        <v>33</v>
      </c>
      <c r="B37" s="29" t="s">
        <v>10</v>
      </c>
      <c r="C37" s="38" t="s">
        <v>4</v>
      </c>
      <c r="D37" s="38"/>
      <c r="E37" s="29" t="s">
        <v>73</v>
      </c>
      <c r="F37" s="38" t="s">
        <v>650</v>
      </c>
      <c r="G37" s="38" t="s">
        <v>4</v>
      </c>
      <c r="H37" s="40">
        <v>25</v>
      </c>
      <c r="I37" s="40">
        <v>25</v>
      </c>
      <c r="J37" s="34">
        <f t="shared" si="0"/>
        <v>25</v>
      </c>
      <c r="K37" s="41">
        <f t="shared" si="1"/>
        <v>93.72810000000004</v>
      </c>
      <c r="L37" s="38" t="s">
        <v>9</v>
      </c>
      <c r="M37" s="29" t="s">
        <v>10</v>
      </c>
    </row>
    <row r="38" spans="1:13" s="42" customFormat="1" ht="22.5">
      <c r="A38" s="38">
        <v>34</v>
      </c>
      <c r="B38" s="29" t="s">
        <v>10</v>
      </c>
      <c r="C38" s="38" t="s">
        <v>4</v>
      </c>
      <c r="D38" s="38"/>
      <c r="E38" s="29" t="s">
        <v>74</v>
      </c>
      <c r="F38" s="38" t="s">
        <v>650</v>
      </c>
      <c r="G38" s="38" t="s">
        <v>4</v>
      </c>
      <c r="H38" s="40">
        <v>15</v>
      </c>
      <c r="I38" s="40">
        <v>15</v>
      </c>
      <c r="J38" s="34">
        <f t="shared" si="0"/>
        <v>15</v>
      </c>
      <c r="K38" s="41">
        <f t="shared" si="1"/>
        <v>78.72810000000004</v>
      </c>
      <c r="L38" s="38" t="s">
        <v>9</v>
      </c>
      <c r="M38" s="29" t="s">
        <v>10</v>
      </c>
    </row>
    <row r="39" spans="1:13" s="42" customFormat="1" ht="22.5">
      <c r="A39" s="38">
        <v>35</v>
      </c>
      <c r="B39" s="29" t="s">
        <v>119</v>
      </c>
      <c r="C39" s="38" t="s">
        <v>4</v>
      </c>
      <c r="D39" s="38"/>
      <c r="E39" s="29" t="s">
        <v>15</v>
      </c>
      <c r="F39" s="38" t="s">
        <v>650</v>
      </c>
      <c r="G39" s="38" t="s">
        <v>4</v>
      </c>
      <c r="H39" s="40">
        <v>8.875</v>
      </c>
      <c r="I39" s="40">
        <v>8.875</v>
      </c>
      <c r="J39" s="34">
        <f t="shared" si="0"/>
        <v>8.875</v>
      </c>
      <c r="K39" s="41">
        <f t="shared" si="1"/>
        <v>69.85310000000004</v>
      </c>
      <c r="L39" s="38" t="s">
        <v>9</v>
      </c>
      <c r="M39" s="29" t="s">
        <v>119</v>
      </c>
    </row>
    <row r="40" spans="1:13" s="42" customFormat="1" ht="22.5">
      <c r="A40" s="38">
        <v>36</v>
      </c>
      <c r="B40" s="29" t="s">
        <v>119</v>
      </c>
      <c r="C40" s="38" t="s">
        <v>4</v>
      </c>
      <c r="D40" s="38"/>
      <c r="E40" s="29" t="s">
        <v>16</v>
      </c>
      <c r="F40" s="38" t="s">
        <v>651</v>
      </c>
      <c r="G40" s="38" t="s">
        <v>4</v>
      </c>
      <c r="H40" s="40">
        <v>10</v>
      </c>
      <c r="I40" s="40">
        <v>10</v>
      </c>
      <c r="J40" s="34">
        <f>I40</f>
        <v>10</v>
      </c>
      <c r="K40" s="41">
        <f t="shared" si="1"/>
        <v>59.85310000000004</v>
      </c>
      <c r="L40" s="38" t="s">
        <v>9</v>
      </c>
      <c r="M40" s="29" t="s">
        <v>119</v>
      </c>
    </row>
    <row r="41" spans="1:13" s="42" customFormat="1" ht="22.5">
      <c r="A41" s="38">
        <v>37</v>
      </c>
      <c r="B41" s="29" t="s">
        <v>119</v>
      </c>
      <c r="C41" s="38" t="s">
        <v>4</v>
      </c>
      <c r="D41" s="38"/>
      <c r="E41" s="29" t="s">
        <v>17</v>
      </c>
      <c r="F41" s="38" t="s">
        <v>651</v>
      </c>
      <c r="G41" s="38" t="s">
        <v>4</v>
      </c>
      <c r="H41" s="40">
        <v>10</v>
      </c>
      <c r="I41" s="40">
        <v>10</v>
      </c>
      <c r="J41" s="34">
        <f t="shared" si="0"/>
        <v>10</v>
      </c>
      <c r="K41" s="41">
        <f t="shared" si="1"/>
        <v>49.85310000000004</v>
      </c>
      <c r="L41" s="38" t="s">
        <v>9</v>
      </c>
      <c r="M41" s="29" t="s">
        <v>119</v>
      </c>
    </row>
    <row r="42" spans="1:13" s="42" customFormat="1" ht="22.5">
      <c r="A42" s="38">
        <v>38</v>
      </c>
      <c r="B42" s="29" t="s">
        <v>119</v>
      </c>
      <c r="C42" s="38" t="s">
        <v>4</v>
      </c>
      <c r="D42" s="38"/>
      <c r="E42" s="29" t="s">
        <v>18</v>
      </c>
      <c r="F42" s="38" t="s">
        <v>651</v>
      </c>
      <c r="G42" s="38" t="s">
        <v>4</v>
      </c>
      <c r="H42" s="40">
        <v>10</v>
      </c>
      <c r="I42" s="40">
        <v>10</v>
      </c>
      <c r="J42" s="34">
        <f t="shared" si="0"/>
        <v>10</v>
      </c>
      <c r="K42" s="41">
        <f>K41-J42</f>
        <v>39.85310000000004</v>
      </c>
      <c r="L42" s="38" t="s">
        <v>9</v>
      </c>
      <c r="M42" s="29" t="s">
        <v>119</v>
      </c>
    </row>
    <row r="43" spans="1:13" s="42" customFormat="1" ht="22.5">
      <c r="A43" s="38">
        <v>39</v>
      </c>
      <c r="B43" s="29" t="s">
        <v>119</v>
      </c>
      <c r="C43" s="38" t="s">
        <v>4</v>
      </c>
      <c r="D43" s="38"/>
      <c r="E43" s="29" t="s">
        <v>19</v>
      </c>
      <c r="F43" s="38" t="s">
        <v>650</v>
      </c>
      <c r="G43" s="38" t="s">
        <v>4</v>
      </c>
      <c r="H43" s="40">
        <v>10</v>
      </c>
      <c r="I43" s="40">
        <v>10</v>
      </c>
      <c r="J43" s="34">
        <f t="shared" si="0"/>
        <v>10</v>
      </c>
      <c r="K43" s="41">
        <f t="shared" si="1"/>
        <v>29.85310000000004</v>
      </c>
      <c r="L43" s="38" t="s">
        <v>9</v>
      </c>
      <c r="M43" s="29" t="s">
        <v>119</v>
      </c>
    </row>
    <row r="44" spans="1:13" s="42" customFormat="1" ht="22.5">
      <c r="A44" s="38">
        <v>40</v>
      </c>
      <c r="B44" s="29" t="s">
        <v>119</v>
      </c>
      <c r="C44" s="38" t="s">
        <v>4</v>
      </c>
      <c r="D44" s="38"/>
      <c r="E44" s="29" t="s">
        <v>20</v>
      </c>
      <c r="F44" s="38" t="s">
        <v>650</v>
      </c>
      <c r="G44" s="38" t="s">
        <v>4</v>
      </c>
      <c r="H44" s="40">
        <v>15</v>
      </c>
      <c r="I44" s="40">
        <v>15</v>
      </c>
      <c r="J44" s="34">
        <f t="shared" si="0"/>
        <v>15</v>
      </c>
      <c r="K44" s="41">
        <f t="shared" si="1"/>
        <v>14.85310000000004</v>
      </c>
      <c r="L44" s="38" t="s">
        <v>9</v>
      </c>
      <c r="M44" s="29" t="s">
        <v>119</v>
      </c>
    </row>
    <row r="45" spans="1:13" s="42" customFormat="1" ht="22.5">
      <c r="A45" s="38">
        <v>41</v>
      </c>
      <c r="B45" s="29" t="s">
        <v>119</v>
      </c>
      <c r="C45" s="38" t="s">
        <v>4</v>
      </c>
      <c r="D45" s="38"/>
      <c r="E45" s="29" t="s">
        <v>21</v>
      </c>
      <c r="F45" s="38" t="s">
        <v>650</v>
      </c>
      <c r="G45" s="38" t="s">
        <v>4</v>
      </c>
      <c r="H45" s="40">
        <v>9</v>
      </c>
      <c r="I45" s="40">
        <v>9</v>
      </c>
      <c r="J45" s="34">
        <f>I45</f>
        <v>9</v>
      </c>
      <c r="K45" s="41">
        <f>K44-J45</f>
        <v>5.8531000000000404</v>
      </c>
      <c r="L45" s="38" t="s">
        <v>9</v>
      </c>
      <c r="M45" s="29" t="s">
        <v>119</v>
      </c>
    </row>
    <row r="46" spans="1:13" s="42" customFormat="1" ht="45">
      <c r="A46" s="38">
        <v>42</v>
      </c>
      <c r="B46" s="29" t="s">
        <v>8</v>
      </c>
      <c r="C46" s="38" t="s">
        <v>4</v>
      </c>
      <c r="D46" s="38"/>
      <c r="E46" s="29" t="s">
        <v>713</v>
      </c>
      <c r="F46" s="38"/>
      <c r="G46" s="38" t="s">
        <v>4</v>
      </c>
      <c r="H46" s="40">
        <v>0.57999999999999996</v>
      </c>
      <c r="I46" s="40">
        <v>0.57999999999999996</v>
      </c>
      <c r="J46" s="34">
        <f t="shared" si="0"/>
        <v>0.57999999999999996</v>
      </c>
      <c r="K46" s="41">
        <f t="shared" si="1"/>
        <v>5.2731000000000403</v>
      </c>
      <c r="L46" s="38" t="s">
        <v>9</v>
      </c>
      <c r="M46" s="29" t="s">
        <v>743</v>
      </c>
    </row>
    <row r="47" spans="1:13" s="42" customFormat="1" ht="45">
      <c r="A47" s="38">
        <v>43</v>
      </c>
      <c r="B47" s="29" t="s">
        <v>8</v>
      </c>
      <c r="C47" s="38" t="s">
        <v>4</v>
      </c>
      <c r="D47" s="38"/>
      <c r="E47" s="29" t="s">
        <v>714</v>
      </c>
      <c r="F47" s="38"/>
      <c r="G47" s="38" t="s">
        <v>4</v>
      </c>
      <c r="H47" s="40">
        <v>1.25</v>
      </c>
      <c r="I47" s="40">
        <v>1.25</v>
      </c>
      <c r="J47" s="34">
        <f t="shared" si="0"/>
        <v>1.25</v>
      </c>
      <c r="K47" s="41">
        <f t="shared" si="1"/>
        <v>4.0231000000000403</v>
      </c>
      <c r="L47" s="38" t="s">
        <v>9</v>
      </c>
      <c r="M47" s="29" t="s">
        <v>743</v>
      </c>
    </row>
    <row r="48" spans="1:13" s="42" customFormat="1" ht="33.75">
      <c r="A48" s="38">
        <v>44</v>
      </c>
      <c r="B48" s="29" t="s">
        <v>8</v>
      </c>
      <c r="C48" s="38" t="s">
        <v>4</v>
      </c>
      <c r="D48" s="38"/>
      <c r="E48" s="29" t="s">
        <v>715</v>
      </c>
      <c r="F48" s="38"/>
      <c r="G48" s="38" t="s">
        <v>4</v>
      </c>
      <c r="H48" s="40">
        <v>7</v>
      </c>
      <c r="I48" s="40">
        <v>7</v>
      </c>
      <c r="J48" s="34">
        <v>4.0231000000000003</v>
      </c>
      <c r="K48" s="41">
        <f t="shared" si="1"/>
        <v>3.9968028886505635E-14</v>
      </c>
      <c r="L48" s="38" t="s">
        <v>9</v>
      </c>
      <c r="M48" s="29" t="s">
        <v>743</v>
      </c>
    </row>
    <row r="49" spans="1:13" s="42" customFormat="1" ht="22.5">
      <c r="A49" s="38">
        <v>45</v>
      </c>
      <c r="B49" s="29" t="s">
        <v>8</v>
      </c>
      <c r="C49" s="38" t="s">
        <v>4</v>
      </c>
      <c r="D49" s="38"/>
      <c r="E49" s="29" t="s">
        <v>716</v>
      </c>
      <c r="F49" s="38"/>
      <c r="G49" s="38" t="s">
        <v>4</v>
      </c>
      <c r="H49" s="40">
        <v>1.5</v>
      </c>
      <c r="I49" s="40">
        <v>1.5</v>
      </c>
      <c r="J49" s="34">
        <v>0</v>
      </c>
      <c r="K49" s="41">
        <f t="shared" si="1"/>
        <v>3.9968028886505635E-14</v>
      </c>
      <c r="L49" s="38" t="s">
        <v>9</v>
      </c>
      <c r="M49" s="29" t="s">
        <v>743</v>
      </c>
    </row>
    <row r="50" spans="1:13" s="48" customFormat="1">
      <c r="A50" s="23"/>
      <c r="B50" s="15" t="s">
        <v>659</v>
      </c>
      <c r="C50" s="15" t="s">
        <v>4</v>
      </c>
      <c r="D50" s="15"/>
      <c r="E50" s="15"/>
      <c r="F50" s="15"/>
      <c r="G50" s="15"/>
      <c r="H50" s="46">
        <f>SUM(H5:H49)</f>
        <v>504.47689999999994</v>
      </c>
      <c r="I50" s="46">
        <f>SUM(I5:I49)</f>
        <v>504.47689999999994</v>
      </c>
      <c r="J50" s="46">
        <v>0</v>
      </c>
      <c r="K50" s="47">
        <v>0</v>
      </c>
      <c r="L50" s="15"/>
      <c r="M50" s="15"/>
    </row>
    <row r="51" spans="1:13" s="37" customFormat="1" ht="33.75">
      <c r="A51" s="32">
        <v>1</v>
      </c>
      <c r="B51" s="33" t="s">
        <v>8</v>
      </c>
      <c r="C51" s="32" t="s">
        <v>5</v>
      </c>
      <c r="D51" s="34">
        <v>500</v>
      </c>
      <c r="E51" s="35" t="s">
        <v>23</v>
      </c>
      <c r="F51" s="32" t="s">
        <v>651</v>
      </c>
      <c r="G51" s="32" t="s">
        <v>5</v>
      </c>
      <c r="H51" s="34">
        <v>25</v>
      </c>
      <c r="I51" s="34">
        <v>25</v>
      </c>
      <c r="J51" s="34">
        <f>I51</f>
        <v>25</v>
      </c>
      <c r="K51" s="34">
        <f>D51-J51</f>
        <v>475</v>
      </c>
      <c r="L51" s="32" t="s">
        <v>9</v>
      </c>
      <c r="M51" s="33" t="s">
        <v>749</v>
      </c>
    </row>
    <row r="52" spans="1:13" s="42" customFormat="1" ht="25.5">
      <c r="A52" s="38">
        <v>2</v>
      </c>
      <c r="B52" s="39" t="s">
        <v>8</v>
      </c>
      <c r="C52" s="38" t="s">
        <v>5</v>
      </c>
      <c r="D52" s="38"/>
      <c r="E52" s="29" t="s">
        <v>24</v>
      </c>
      <c r="F52" s="38" t="s">
        <v>652</v>
      </c>
      <c r="G52" s="38" t="s">
        <v>5</v>
      </c>
      <c r="H52" s="40">
        <v>15</v>
      </c>
      <c r="I52" s="40">
        <v>15</v>
      </c>
      <c r="J52" s="34">
        <f t="shared" ref="J52:J88" si="2">I52</f>
        <v>15</v>
      </c>
      <c r="K52" s="34">
        <f>K51-J52</f>
        <v>460</v>
      </c>
      <c r="L52" s="38" t="s">
        <v>9</v>
      </c>
      <c r="M52" s="39" t="s">
        <v>750</v>
      </c>
    </row>
    <row r="53" spans="1:13" s="42" customFormat="1" ht="38.25">
      <c r="A53" s="38">
        <v>3</v>
      </c>
      <c r="B53" s="39" t="s">
        <v>8</v>
      </c>
      <c r="C53" s="38" t="s">
        <v>5</v>
      </c>
      <c r="D53" s="38"/>
      <c r="E53" s="29" t="s">
        <v>25</v>
      </c>
      <c r="F53" s="38" t="s">
        <v>652</v>
      </c>
      <c r="G53" s="38" t="s">
        <v>5</v>
      </c>
      <c r="H53" s="40">
        <v>15</v>
      </c>
      <c r="I53" s="40">
        <v>15</v>
      </c>
      <c r="J53" s="34">
        <f t="shared" si="2"/>
        <v>15</v>
      </c>
      <c r="K53" s="34">
        <f t="shared" ref="K53:K87" si="3">K52-J53</f>
        <v>445</v>
      </c>
      <c r="L53" s="38" t="s">
        <v>9</v>
      </c>
      <c r="M53" s="39" t="s">
        <v>751</v>
      </c>
    </row>
    <row r="54" spans="1:13" s="42" customFormat="1" ht="25.5">
      <c r="A54" s="38">
        <v>4</v>
      </c>
      <c r="B54" s="39" t="s">
        <v>8</v>
      </c>
      <c r="C54" s="38" t="s">
        <v>5</v>
      </c>
      <c r="D54" s="38"/>
      <c r="E54" s="29" t="s">
        <v>26</v>
      </c>
      <c r="F54" s="38" t="s">
        <v>652</v>
      </c>
      <c r="G54" s="38" t="s">
        <v>5</v>
      </c>
      <c r="H54" s="40">
        <v>25</v>
      </c>
      <c r="I54" s="40">
        <v>25</v>
      </c>
      <c r="J54" s="34">
        <f t="shared" si="2"/>
        <v>25</v>
      </c>
      <c r="K54" s="34">
        <f t="shared" si="3"/>
        <v>420</v>
      </c>
      <c r="L54" s="38" t="s">
        <v>9</v>
      </c>
      <c r="M54" s="39" t="s">
        <v>752</v>
      </c>
    </row>
    <row r="55" spans="1:13" s="42" customFormat="1" ht="38.25">
      <c r="A55" s="38">
        <v>5</v>
      </c>
      <c r="B55" s="39" t="s">
        <v>8</v>
      </c>
      <c r="C55" s="38" t="s">
        <v>5</v>
      </c>
      <c r="D55" s="38"/>
      <c r="E55" s="29" t="s">
        <v>32</v>
      </c>
      <c r="F55" s="38" t="s">
        <v>650</v>
      </c>
      <c r="G55" s="38" t="s">
        <v>5</v>
      </c>
      <c r="H55" s="40">
        <v>15</v>
      </c>
      <c r="I55" s="40">
        <v>15</v>
      </c>
      <c r="J55" s="34">
        <f t="shared" si="2"/>
        <v>15</v>
      </c>
      <c r="K55" s="34">
        <f t="shared" si="3"/>
        <v>405</v>
      </c>
      <c r="L55" s="38" t="s">
        <v>9</v>
      </c>
      <c r="M55" s="39" t="s">
        <v>743</v>
      </c>
    </row>
    <row r="56" spans="1:13" ht="25.5">
      <c r="A56" s="64">
        <v>6</v>
      </c>
      <c r="B56" s="66" t="s">
        <v>8</v>
      </c>
      <c r="C56" s="64" t="s">
        <v>5</v>
      </c>
      <c r="D56" s="64"/>
      <c r="E56" s="11" t="s">
        <v>33</v>
      </c>
      <c r="F56" s="64" t="s">
        <v>650</v>
      </c>
      <c r="G56" s="64" t="s">
        <v>5</v>
      </c>
      <c r="H56" s="26">
        <v>5</v>
      </c>
      <c r="I56" s="26">
        <v>5</v>
      </c>
      <c r="J56" s="50">
        <f t="shared" si="2"/>
        <v>5</v>
      </c>
      <c r="K56" s="50">
        <f t="shared" si="3"/>
        <v>400</v>
      </c>
      <c r="L56" s="64" t="s">
        <v>9</v>
      </c>
      <c r="M56" s="66" t="s">
        <v>753</v>
      </c>
    </row>
    <row r="57" spans="1:13" s="42" customFormat="1" ht="38.25">
      <c r="A57" s="38">
        <v>7</v>
      </c>
      <c r="B57" s="39" t="s">
        <v>8</v>
      </c>
      <c r="C57" s="38" t="s">
        <v>5</v>
      </c>
      <c r="D57" s="38"/>
      <c r="E57" s="29" t="s">
        <v>34</v>
      </c>
      <c r="F57" s="38" t="s">
        <v>650</v>
      </c>
      <c r="G57" s="38" t="s">
        <v>5</v>
      </c>
      <c r="H57" s="40">
        <v>5</v>
      </c>
      <c r="I57" s="40">
        <v>5</v>
      </c>
      <c r="J57" s="34">
        <f t="shared" si="2"/>
        <v>5</v>
      </c>
      <c r="K57" s="34">
        <f t="shared" si="3"/>
        <v>395</v>
      </c>
      <c r="L57" s="38" t="s">
        <v>9</v>
      </c>
      <c r="M57" s="39" t="s">
        <v>754</v>
      </c>
    </row>
    <row r="58" spans="1:13" s="42" customFormat="1" ht="33.75">
      <c r="A58" s="38">
        <v>8</v>
      </c>
      <c r="B58" s="39" t="s">
        <v>8</v>
      </c>
      <c r="C58" s="38" t="s">
        <v>5</v>
      </c>
      <c r="D58" s="38"/>
      <c r="E58" s="29" t="s">
        <v>35</v>
      </c>
      <c r="F58" s="38" t="s">
        <v>651</v>
      </c>
      <c r="G58" s="38" t="s">
        <v>5</v>
      </c>
      <c r="H58" s="29">
        <v>0.65</v>
      </c>
      <c r="I58" s="29">
        <v>0.65</v>
      </c>
      <c r="J58" s="34">
        <f t="shared" si="2"/>
        <v>0.65</v>
      </c>
      <c r="K58" s="34">
        <f t="shared" si="3"/>
        <v>394.35</v>
      </c>
      <c r="L58" s="38" t="s">
        <v>9</v>
      </c>
      <c r="M58" s="39" t="s">
        <v>755</v>
      </c>
    </row>
    <row r="59" spans="1:13" s="42" customFormat="1" ht="25.5">
      <c r="A59" s="38">
        <v>9</v>
      </c>
      <c r="B59" s="39" t="s">
        <v>8</v>
      </c>
      <c r="C59" s="38" t="s">
        <v>5</v>
      </c>
      <c r="D59" s="38"/>
      <c r="E59" s="29" t="s">
        <v>36</v>
      </c>
      <c r="F59" s="38" t="s">
        <v>650</v>
      </c>
      <c r="G59" s="38" t="s">
        <v>5</v>
      </c>
      <c r="H59" s="40">
        <v>25</v>
      </c>
      <c r="I59" s="40">
        <v>25</v>
      </c>
      <c r="J59" s="34">
        <f t="shared" si="2"/>
        <v>25</v>
      </c>
      <c r="K59" s="34">
        <f t="shared" si="3"/>
        <v>369.35</v>
      </c>
      <c r="L59" s="38" t="s">
        <v>9</v>
      </c>
      <c r="M59" s="39" t="s">
        <v>742</v>
      </c>
    </row>
    <row r="60" spans="1:13" s="42" customFormat="1" ht="25.5">
      <c r="A60" s="38">
        <v>10</v>
      </c>
      <c r="B60" s="39" t="s">
        <v>8</v>
      </c>
      <c r="C60" s="38" t="s">
        <v>5</v>
      </c>
      <c r="D60" s="38"/>
      <c r="E60" s="29" t="s">
        <v>37</v>
      </c>
      <c r="F60" s="38" t="s">
        <v>650</v>
      </c>
      <c r="G60" s="38" t="s">
        <v>5</v>
      </c>
      <c r="H60" s="40">
        <v>25</v>
      </c>
      <c r="I60" s="40">
        <v>25</v>
      </c>
      <c r="J60" s="34">
        <f t="shared" si="2"/>
        <v>25</v>
      </c>
      <c r="K60" s="34">
        <f t="shared" si="3"/>
        <v>344.35</v>
      </c>
      <c r="L60" s="38" t="s">
        <v>9</v>
      </c>
      <c r="M60" s="39" t="s">
        <v>742</v>
      </c>
    </row>
    <row r="61" spans="1:13" s="42" customFormat="1" ht="38.25">
      <c r="A61" s="38">
        <v>11</v>
      </c>
      <c r="B61" s="39" t="s">
        <v>8</v>
      </c>
      <c r="C61" s="38" t="s">
        <v>5</v>
      </c>
      <c r="D61" s="38"/>
      <c r="E61" s="29" t="s">
        <v>756</v>
      </c>
      <c r="F61" s="38" t="s">
        <v>650</v>
      </c>
      <c r="G61" s="38" t="s">
        <v>5</v>
      </c>
      <c r="H61" s="40">
        <v>6</v>
      </c>
      <c r="I61" s="40">
        <v>6</v>
      </c>
      <c r="J61" s="34">
        <f t="shared" si="2"/>
        <v>6</v>
      </c>
      <c r="K61" s="34">
        <f t="shared" si="3"/>
        <v>338.35</v>
      </c>
      <c r="L61" s="38" t="s">
        <v>9</v>
      </c>
      <c r="M61" s="39" t="s">
        <v>757</v>
      </c>
    </row>
    <row r="62" spans="1:13" s="42" customFormat="1" ht="25.5">
      <c r="A62" s="38">
        <v>12</v>
      </c>
      <c r="B62" s="39" t="s">
        <v>8</v>
      </c>
      <c r="C62" s="38" t="s">
        <v>5</v>
      </c>
      <c r="D62" s="38"/>
      <c r="E62" s="29" t="s">
        <v>38</v>
      </c>
      <c r="F62" s="38" t="s">
        <v>650</v>
      </c>
      <c r="G62" s="38" t="s">
        <v>5</v>
      </c>
      <c r="H62" s="40">
        <v>10</v>
      </c>
      <c r="I62" s="40">
        <v>10</v>
      </c>
      <c r="J62" s="34">
        <f t="shared" si="2"/>
        <v>10</v>
      </c>
      <c r="K62" s="34">
        <f t="shared" si="3"/>
        <v>328.35</v>
      </c>
      <c r="L62" s="38" t="s">
        <v>9</v>
      </c>
      <c r="M62" s="39" t="s">
        <v>758</v>
      </c>
    </row>
    <row r="63" spans="1:13" s="42" customFormat="1" ht="38.25">
      <c r="A63" s="38">
        <v>13</v>
      </c>
      <c r="B63" s="39" t="s">
        <v>8</v>
      </c>
      <c r="C63" s="38" t="s">
        <v>5</v>
      </c>
      <c r="D63" s="38"/>
      <c r="E63" s="39" t="s">
        <v>43</v>
      </c>
      <c r="F63" s="38" t="s">
        <v>652</v>
      </c>
      <c r="G63" s="38" t="s">
        <v>5</v>
      </c>
      <c r="H63" s="44">
        <v>20</v>
      </c>
      <c r="I63" s="44">
        <v>20</v>
      </c>
      <c r="J63" s="34">
        <f t="shared" si="2"/>
        <v>20</v>
      </c>
      <c r="K63" s="34">
        <f t="shared" si="3"/>
        <v>308.35000000000002</v>
      </c>
      <c r="L63" s="38" t="s">
        <v>9</v>
      </c>
      <c r="M63" s="39" t="s">
        <v>743</v>
      </c>
    </row>
    <row r="64" spans="1:13" s="42" customFormat="1" ht="38.25">
      <c r="A64" s="38">
        <v>14</v>
      </c>
      <c r="B64" s="39" t="s">
        <v>8</v>
      </c>
      <c r="C64" s="38" t="s">
        <v>5</v>
      </c>
      <c r="D64" s="38"/>
      <c r="E64" s="39" t="s">
        <v>44</v>
      </c>
      <c r="F64" s="38" t="s">
        <v>650</v>
      </c>
      <c r="G64" s="38" t="s">
        <v>5</v>
      </c>
      <c r="H64" s="44">
        <v>4</v>
      </c>
      <c r="I64" s="44">
        <v>4</v>
      </c>
      <c r="J64" s="34">
        <f>I64</f>
        <v>4</v>
      </c>
      <c r="K64" s="34">
        <f t="shared" si="3"/>
        <v>304.35000000000002</v>
      </c>
      <c r="L64" s="38" t="s">
        <v>9</v>
      </c>
      <c r="M64" s="39" t="s">
        <v>743</v>
      </c>
    </row>
    <row r="65" spans="1:13" s="42" customFormat="1" ht="76.5">
      <c r="A65" s="38">
        <v>15</v>
      </c>
      <c r="B65" s="39" t="s">
        <v>8</v>
      </c>
      <c r="C65" s="38" t="s">
        <v>5</v>
      </c>
      <c r="D65" s="38"/>
      <c r="E65" s="39" t="s">
        <v>45</v>
      </c>
      <c r="F65" s="38" t="s">
        <v>650</v>
      </c>
      <c r="G65" s="38" t="s">
        <v>5</v>
      </c>
      <c r="H65" s="49">
        <v>0.48443999999999998</v>
      </c>
      <c r="I65" s="49">
        <v>0.48443999999999998</v>
      </c>
      <c r="J65" s="34">
        <f t="shared" si="2"/>
        <v>0.48443999999999998</v>
      </c>
      <c r="K65" s="34">
        <f t="shared" si="3"/>
        <v>303.86556000000002</v>
      </c>
      <c r="L65" s="38" t="s">
        <v>9</v>
      </c>
      <c r="M65" s="39" t="s">
        <v>743</v>
      </c>
    </row>
    <row r="66" spans="1:13" s="42" customFormat="1" ht="38.25">
      <c r="A66" s="38">
        <v>16</v>
      </c>
      <c r="B66" s="39" t="s">
        <v>8</v>
      </c>
      <c r="C66" s="38" t="s">
        <v>5</v>
      </c>
      <c r="D66" s="38"/>
      <c r="E66" s="39" t="s">
        <v>46</v>
      </c>
      <c r="F66" s="38" t="s">
        <v>650</v>
      </c>
      <c r="G66" s="38" t="s">
        <v>5</v>
      </c>
      <c r="H66" s="44">
        <v>12</v>
      </c>
      <c r="I66" s="44">
        <v>12</v>
      </c>
      <c r="J66" s="34">
        <f t="shared" si="2"/>
        <v>12</v>
      </c>
      <c r="K66" s="34">
        <f t="shared" si="3"/>
        <v>291.86556000000002</v>
      </c>
      <c r="L66" s="38" t="s">
        <v>9</v>
      </c>
      <c r="M66" s="39" t="s">
        <v>743</v>
      </c>
    </row>
    <row r="67" spans="1:13" s="42" customFormat="1" ht="25.5">
      <c r="A67" s="38">
        <v>17</v>
      </c>
      <c r="B67" s="39" t="s">
        <v>8</v>
      </c>
      <c r="C67" s="38" t="s">
        <v>5</v>
      </c>
      <c r="D67" s="38"/>
      <c r="E67" s="39" t="s">
        <v>47</v>
      </c>
      <c r="F67" s="38" t="s">
        <v>650</v>
      </c>
      <c r="G67" s="38" t="s">
        <v>5</v>
      </c>
      <c r="H67" s="44">
        <v>50</v>
      </c>
      <c r="I67" s="44">
        <v>50</v>
      </c>
      <c r="J67" s="34">
        <f t="shared" si="2"/>
        <v>50</v>
      </c>
      <c r="K67" s="34">
        <f t="shared" si="3"/>
        <v>241.86556000000002</v>
      </c>
      <c r="L67" s="38" t="s">
        <v>9</v>
      </c>
      <c r="M67" s="39" t="s">
        <v>759</v>
      </c>
    </row>
    <row r="68" spans="1:13" s="42" customFormat="1" ht="27" customHeight="1">
      <c r="A68" s="38">
        <v>18</v>
      </c>
      <c r="B68" s="39" t="s">
        <v>8</v>
      </c>
      <c r="C68" s="38" t="s">
        <v>5</v>
      </c>
      <c r="D68" s="38"/>
      <c r="E68" s="39" t="s">
        <v>48</v>
      </c>
      <c r="F68" s="38" t="s">
        <v>650</v>
      </c>
      <c r="G68" s="38" t="s">
        <v>5</v>
      </c>
      <c r="H68" s="44">
        <v>25</v>
      </c>
      <c r="I68" s="44">
        <v>25</v>
      </c>
      <c r="J68" s="34">
        <f>I68</f>
        <v>25</v>
      </c>
      <c r="K68" s="34">
        <f t="shared" si="3"/>
        <v>216.86556000000002</v>
      </c>
      <c r="L68" s="38" t="s">
        <v>9</v>
      </c>
      <c r="M68" s="39" t="s">
        <v>742</v>
      </c>
    </row>
    <row r="69" spans="1:13" s="42" customFormat="1" ht="38.25">
      <c r="A69" s="38">
        <v>19</v>
      </c>
      <c r="B69" s="39" t="s">
        <v>8</v>
      </c>
      <c r="C69" s="38" t="s">
        <v>5</v>
      </c>
      <c r="D69" s="38"/>
      <c r="E69" s="39" t="s">
        <v>49</v>
      </c>
      <c r="F69" s="38" t="s">
        <v>650</v>
      </c>
      <c r="G69" s="38" t="s">
        <v>5</v>
      </c>
      <c r="H69" s="44">
        <v>10</v>
      </c>
      <c r="I69" s="44">
        <v>10</v>
      </c>
      <c r="J69" s="34">
        <f t="shared" si="2"/>
        <v>10</v>
      </c>
      <c r="K69" s="34">
        <f t="shared" si="3"/>
        <v>206.86556000000002</v>
      </c>
      <c r="L69" s="38" t="s">
        <v>9</v>
      </c>
      <c r="M69" s="39" t="s">
        <v>742</v>
      </c>
    </row>
    <row r="70" spans="1:13" s="42" customFormat="1" ht="25.5">
      <c r="A70" s="38">
        <v>20</v>
      </c>
      <c r="B70" s="39" t="s">
        <v>8</v>
      </c>
      <c r="C70" s="38" t="s">
        <v>5</v>
      </c>
      <c r="D70" s="38"/>
      <c r="E70" s="39" t="s">
        <v>50</v>
      </c>
      <c r="F70" s="38" t="s">
        <v>650</v>
      </c>
      <c r="G70" s="38" t="s">
        <v>5</v>
      </c>
      <c r="H70" s="44">
        <v>4</v>
      </c>
      <c r="I70" s="44">
        <v>4</v>
      </c>
      <c r="J70" s="34">
        <f t="shared" si="2"/>
        <v>4</v>
      </c>
      <c r="K70" s="34">
        <f t="shared" si="3"/>
        <v>202.86556000000002</v>
      </c>
      <c r="L70" s="38" t="s">
        <v>9</v>
      </c>
      <c r="M70" s="39" t="s">
        <v>760</v>
      </c>
    </row>
    <row r="71" spans="1:13" s="42" customFormat="1" ht="25.5">
      <c r="A71" s="38">
        <v>21</v>
      </c>
      <c r="B71" s="39" t="s">
        <v>8</v>
      </c>
      <c r="C71" s="38" t="s">
        <v>5</v>
      </c>
      <c r="D71" s="38"/>
      <c r="E71" s="39" t="s">
        <v>51</v>
      </c>
      <c r="F71" s="38" t="s">
        <v>650</v>
      </c>
      <c r="G71" s="38" t="s">
        <v>5</v>
      </c>
      <c r="H71" s="44">
        <v>12</v>
      </c>
      <c r="I71" s="44">
        <v>12</v>
      </c>
      <c r="J71" s="34">
        <f t="shared" si="2"/>
        <v>12</v>
      </c>
      <c r="K71" s="34">
        <f t="shared" si="3"/>
        <v>190.86556000000002</v>
      </c>
      <c r="L71" s="38" t="s">
        <v>9</v>
      </c>
      <c r="M71" s="39" t="s">
        <v>761</v>
      </c>
    </row>
    <row r="72" spans="1:13" s="42" customFormat="1" ht="104.25" customHeight="1">
      <c r="A72" s="38">
        <v>22</v>
      </c>
      <c r="B72" s="39" t="s">
        <v>8</v>
      </c>
      <c r="C72" s="38" t="s">
        <v>5</v>
      </c>
      <c r="D72" s="38"/>
      <c r="E72" s="39" t="s">
        <v>52</v>
      </c>
      <c r="F72" s="38" t="s">
        <v>650</v>
      </c>
      <c r="G72" s="38" t="s">
        <v>5</v>
      </c>
      <c r="H72" s="44">
        <v>1.95</v>
      </c>
      <c r="I72" s="44">
        <v>1.95</v>
      </c>
      <c r="J72" s="34">
        <f>I72</f>
        <v>1.95</v>
      </c>
      <c r="K72" s="34">
        <f t="shared" si="3"/>
        <v>188.91556000000003</v>
      </c>
      <c r="L72" s="38" t="s">
        <v>9</v>
      </c>
      <c r="M72" s="39" t="s">
        <v>743</v>
      </c>
    </row>
    <row r="73" spans="1:13" s="42" customFormat="1" ht="54.75" customHeight="1">
      <c r="A73" s="38">
        <v>23</v>
      </c>
      <c r="B73" s="39" t="s">
        <v>8</v>
      </c>
      <c r="C73" s="38" t="s">
        <v>5</v>
      </c>
      <c r="D73" s="38"/>
      <c r="E73" s="39" t="s">
        <v>53</v>
      </c>
      <c r="F73" s="38" t="s">
        <v>650</v>
      </c>
      <c r="G73" s="38" t="s">
        <v>5</v>
      </c>
      <c r="H73" s="44">
        <v>2</v>
      </c>
      <c r="I73" s="44">
        <v>2</v>
      </c>
      <c r="J73" s="34">
        <f t="shared" si="2"/>
        <v>2</v>
      </c>
      <c r="K73" s="34">
        <f t="shared" si="3"/>
        <v>186.91556000000003</v>
      </c>
      <c r="L73" s="38" t="s">
        <v>9</v>
      </c>
      <c r="M73" s="39" t="s">
        <v>743</v>
      </c>
    </row>
    <row r="74" spans="1:13" s="42" customFormat="1" ht="63.75">
      <c r="A74" s="38">
        <v>24</v>
      </c>
      <c r="B74" s="39" t="s">
        <v>8</v>
      </c>
      <c r="C74" s="38" t="s">
        <v>5</v>
      </c>
      <c r="D74" s="38"/>
      <c r="E74" s="39" t="s">
        <v>54</v>
      </c>
      <c r="F74" s="38" t="s">
        <v>650</v>
      </c>
      <c r="G74" s="38" t="s">
        <v>5</v>
      </c>
      <c r="H74" s="44">
        <v>0.65</v>
      </c>
      <c r="I74" s="44">
        <v>0.65</v>
      </c>
      <c r="J74" s="34">
        <f t="shared" si="2"/>
        <v>0.65</v>
      </c>
      <c r="K74" s="34">
        <f t="shared" si="3"/>
        <v>186.26556000000002</v>
      </c>
      <c r="L74" s="38" t="s">
        <v>9</v>
      </c>
      <c r="M74" s="39" t="s">
        <v>761</v>
      </c>
    </row>
    <row r="75" spans="1:13" s="42" customFormat="1" ht="38.25">
      <c r="A75" s="38">
        <v>25</v>
      </c>
      <c r="B75" s="39" t="s">
        <v>8</v>
      </c>
      <c r="C75" s="38" t="s">
        <v>5</v>
      </c>
      <c r="D75" s="38"/>
      <c r="E75" s="39" t="s">
        <v>55</v>
      </c>
      <c r="F75" s="38" t="s">
        <v>650</v>
      </c>
      <c r="G75" s="38" t="s">
        <v>5</v>
      </c>
      <c r="H75" s="44">
        <v>15</v>
      </c>
      <c r="I75" s="44">
        <v>15</v>
      </c>
      <c r="J75" s="34">
        <f t="shared" si="2"/>
        <v>15</v>
      </c>
      <c r="K75" s="34">
        <f>K74-J75</f>
        <v>171.26556000000002</v>
      </c>
      <c r="L75" s="38" t="s">
        <v>9</v>
      </c>
      <c r="M75" s="39" t="s">
        <v>742</v>
      </c>
    </row>
    <row r="76" spans="1:13" s="42" customFormat="1" ht="51">
      <c r="A76" s="38">
        <v>26</v>
      </c>
      <c r="B76" s="39" t="s">
        <v>8</v>
      </c>
      <c r="C76" s="38" t="s">
        <v>5</v>
      </c>
      <c r="D76" s="38"/>
      <c r="E76" s="39" t="s">
        <v>56</v>
      </c>
      <c r="F76" s="38" t="s">
        <v>651</v>
      </c>
      <c r="G76" s="38" t="s">
        <v>5</v>
      </c>
      <c r="H76" s="44">
        <v>15</v>
      </c>
      <c r="I76" s="44">
        <v>15</v>
      </c>
      <c r="J76" s="34">
        <f>I76</f>
        <v>15</v>
      </c>
      <c r="K76" s="34">
        <f t="shared" si="3"/>
        <v>156.26556000000002</v>
      </c>
      <c r="L76" s="38" t="s">
        <v>9</v>
      </c>
      <c r="M76" s="39" t="s">
        <v>742</v>
      </c>
    </row>
    <row r="77" spans="1:13" s="42" customFormat="1" ht="38.25">
      <c r="A77" s="38">
        <v>27</v>
      </c>
      <c r="B77" s="39" t="s">
        <v>8</v>
      </c>
      <c r="C77" s="38" t="s">
        <v>5</v>
      </c>
      <c r="D77" s="38"/>
      <c r="E77" s="39" t="s">
        <v>58</v>
      </c>
      <c r="F77" s="38" t="s">
        <v>650</v>
      </c>
      <c r="G77" s="38" t="s">
        <v>5</v>
      </c>
      <c r="H77" s="44">
        <v>3</v>
      </c>
      <c r="I77" s="44">
        <v>3</v>
      </c>
      <c r="J77" s="34">
        <f t="shared" si="2"/>
        <v>3</v>
      </c>
      <c r="K77" s="34">
        <f t="shared" si="3"/>
        <v>153.26556000000002</v>
      </c>
      <c r="L77" s="38" t="s">
        <v>9</v>
      </c>
      <c r="M77" s="39" t="s">
        <v>762</v>
      </c>
    </row>
    <row r="78" spans="1:13" s="42" customFormat="1" ht="38.25">
      <c r="A78" s="38">
        <v>28</v>
      </c>
      <c r="B78" s="39" t="s">
        <v>8</v>
      </c>
      <c r="C78" s="38" t="s">
        <v>5</v>
      </c>
      <c r="D78" s="38"/>
      <c r="E78" s="39" t="s">
        <v>618</v>
      </c>
      <c r="F78" s="38" t="s">
        <v>650</v>
      </c>
      <c r="G78" s="38" t="s">
        <v>5</v>
      </c>
      <c r="H78" s="44">
        <v>10</v>
      </c>
      <c r="I78" s="44">
        <v>10</v>
      </c>
      <c r="J78" s="34">
        <f t="shared" si="2"/>
        <v>10</v>
      </c>
      <c r="K78" s="34">
        <f>K77-J78</f>
        <v>143.26556000000002</v>
      </c>
      <c r="L78" s="38" t="s">
        <v>9</v>
      </c>
      <c r="M78" s="39" t="s">
        <v>743</v>
      </c>
    </row>
    <row r="79" spans="1:13" s="42" customFormat="1" ht="22.5">
      <c r="A79" s="38">
        <v>29</v>
      </c>
      <c r="B79" s="29" t="s">
        <v>119</v>
      </c>
      <c r="C79" s="38" t="s">
        <v>5</v>
      </c>
      <c r="D79" s="38"/>
      <c r="E79" s="29" t="s">
        <v>29</v>
      </c>
      <c r="F79" s="38" t="s">
        <v>650</v>
      </c>
      <c r="G79" s="38" t="s">
        <v>5</v>
      </c>
      <c r="H79" s="44">
        <v>25</v>
      </c>
      <c r="I79" s="44">
        <v>25</v>
      </c>
      <c r="J79" s="34">
        <f>I79</f>
        <v>25</v>
      </c>
      <c r="K79" s="34">
        <f t="shared" si="3"/>
        <v>118.26556000000002</v>
      </c>
      <c r="L79" s="38" t="s">
        <v>9</v>
      </c>
      <c r="M79" s="29" t="s">
        <v>119</v>
      </c>
    </row>
    <row r="80" spans="1:13" s="42" customFormat="1" ht="22.5">
      <c r="A80" s="38">
        <v>30</v>
      </c>
      <c r="B80" s="29" t="s">
        <v>119</v>
      </c>
      <c r="C80" s="38" t="s">
        <v>5</v>
      </c>
      <c r="D80" s="38"/>
      <c r="E80" s="29" t="s">
        <v>30</v>
      </c>
      <c r="F80" s="38" t="s">
        <v>650</v>
      </c>
      <c r="G80" s="38" t="s">
        <v>5</v>
      </c>
      <c r="H80" s="39">
        <v>0.83</v>
      </c>
      <c r="I80" s="39">
        <v>0.83</v>
      </c>
      <c r="J80" s="34">
        <f t="shared" si="2"/>
        <v>0.83</v>
      </c>
      <c r="K80" s="34">
        <f t="shared" si="3"/>
        <v>117.43556000000002</v>
      </c>
      <c r="L80" s="38" t="s">
        <v>9</v>
      </c>
      <c r="M80" s="29" t="s">
        <v>119</v>
      </c>
    </row>
    <row r="81" spans="1:13" s="42" customFormat="1" ht="22.5">
      <c r="A81" s="38">
        <v>31</v>
      </c>
      <c r="B81" s="29" t="s">
        <v>119</v>
      </c>
      <c r="C81" s="38" t="s">
        <v>5</v>
      </c>
      <c r="D81" s="38"/>
      <c r="E81" s="29" t="s">
        <v>31</v>
      </c>
      <c r="F81" s="38" t="s">
        <v>650</v>
      </c>
      <c r="G81" s="38" t="s">
        <v>5</v>
      </c>
      <c r="H81" s="44">
        <v>8</v>
      </c>
      <c r="I81" s="44">
        <v>8</v>
      </c>
      <c r="J81" s="34">
        <f t="shared" si="2"/>
        <v>8</v>
      </c>
      <c r="K81" s="34">
        <f t="shared" si="3"/>
        <v>109.43556000000002</v>
      </c>
      <c r="L81" s="38" t="s">
        <v>9</v>
      </c>
      <c r="M81" s="29" t="s">
        <v>119</v>
      </c>
    </row>
    <row r="82" spans="1:13" s="42" customFormat="1" ht="38.25">
      <c r="A82" s="38">
        <v>32</v>
      </c>
      <c r="B82" s="29" t="s">
        <v>119</v>
      </c>
      <c r="C82" s="38" t="s">
        <v>5</v>
      </c>
      <c r="D82" s="38"/>
      <c r="E82" s="39" t="s">
        <v>42</v>
      </c>
      <c r="F82" s="38" t="s">
        <v>650</v>
      </c>
      <c r="G82" s="38" t="s">
        <v>5</v>
      </c>
      <c r="H82" s="44">
        <v>20</v>
      </c>
      <c r="I82" s="44">
        <v>20</v>
      </c>
      <c r="J82" s="34">
        <f t="shared" si="2"/>
        <v>20</v>
      </c>
      <c r="K82" s="34">
        <f t="shared" si="3"/>
        <v>89.435560000000024</v>
      </c>
      <c r="L82" s="38" t="s">
        <v>9</v>
      </c>
      <c r="M82" s="29" t="s">
        <v>119</v>
      </c>
    </row>
    <row r="83" spans="1:13" s="42" customFormat="1" ht="25.5">
      <c r="A83" s="38">
        <v>33</v>
      </c>
      <c r="B83" s="29" t="s">
        <v>119</v>
      </c>
      <c r="C83" s="38" t="s">
        <v>5</v>
      </c>
      <c r="D83" s="38"/>
      <c r="E83" s="39" t="s">
        <v>57</v>
      </c>
      <c r="F83" s="38" t="s">
        <v>652</v>
      </c>
      <c r="G83" s="38" t="s">
        <v>5</v>
      </c>
      <c r="H83" s="44">
        <v>25</v>
      </c>
      <c r="I83" s="44">
        <v>25</v>
      </c>
      <c r="J83" s="34">
        <f t="shared" si="2"/>
        <v>25</v>
      </c>
      <c r="K83" s="34">
        <f t="shared" si="3"/>
        <v>64.435560000000024</v>
      </c>
      <c r="L83" s="38" t="s">
        <v>9</v>
      </c>
      <c r="M83" s="29" t="s">
        <v>119</v>
      </c>
    </row>
    <row r="84" spans="1:13" s="42" customFormat="1" ht="22.5">
      <c r="A84" s="38">
        <v>34</v>
      </c>
      <c r="B84" s="29" t="s">
        <v>10</v>
      </c>
      <c r="C84" s="38" t="s">
        <v>5</v>
      </c>
      <c r="D84" s="38"/>
      <c r="E84" s="29" t="s">
        <v>27</v>
      </c>
      <c r="F84" s="38" t="s">
        <v>650</v>
      </c>
      <c r="G84" s="38" t="s">
        <v>5</v>
      </c>
      <c r="H84" s="40">
        <v>25</v>
      </c>
      <c r="I84" s="40">
        <v>25</v>
      </c>
      <c r="J84" s="34">
        <f t="shared" si="2"/>
        <v>25</v>
      </c>
      <c r="K84" s="34">
        <f>K83-J84</f>
        <v>39.435560000000024</v>
      </c>
      <c r="L84" s="38" t="s">
        <v>9</v>
      </c>
      <c r="M84" s="29" t="s">
        <v>10</v>
      </c>
    </row>
    <row r="85" spans="1:13" s="42" customFormat="1" ht="22.5">
      <c r="A85" s="38">
        <v>35</v>
      </c>
      <c r="B85" s="29" t="s">
        <v>10</v>
      </c>
      <c r="C85" s="38" t="s">
        <v>5</v>
      </c>
      <c r="D85" s="38"/>
      <c r="E85" s="29" t="s">
        <v>28</v>
      </c>
      <c r="F85" s="38" t="s">
        <v>650</v>
      </c>
      <c r="G85" s="38" t="s">
        <v>5</v>
      </c>
      <c r="H85" s="40">
        <v>15</v>
      </c>
      <c r="I85" s="40">
        <v>15</v>
      </c>
      <c r="J85" s="34">
        <f t="shared" si="2"/>
        <v>15</v>
      </c>
      <c r="K85" s="34">
        <f t="shared" si="3"/>
        <v>24.435560000000024</v>
      </c>
      <c r="L85" s="38" t="s">
        <v>9</v>
      </c>
      <c r="M85" s="29" t="s">
        <v>10</v>
      </c>
    </row>
    <row r="86" spans="1:13" s="42" customFormat="1" ht="45">
      <c r="A86" s="38">
        <v>36</v>
      </c>
      <c r="B86" s="29" t="s">
        <v>10</v>
      </c>
      <c r="C86" s="38" t="s">
        <v>5</v>
      </c>
      <c r="D86" s="38"/>
      <c r="E86" s="29" t="s">
        <v>39</v>
      </c>
      <c r="F86" s="38" t="s">
        <v>650</v>
      </c>
      <c r="G86" s="38" t="s">
        <v>5</v>
      </c>
      <c r="H86" s="44">
        <v>3.9</v>
      </c>
      <c r="I86" s="44">
        <v>3.9</v>
      </c>
      <c r="J86" s="34">
        <f>I86</f>
        <v>3.9</v>
      </c>
      <c r="K86" s="34">
        <f t="shared" si="3"/>
        <v>20.535560000000025</v>
      </c>
      <c r="L86" s="38" t="s">
        <v>9</v>
      </c>
      <c r="M86" s="29" t="s">
        <v>10</v>
      </c>
    </row>
    <row r="87" spans="1:13" s="42" customFormat="1" ht="22.5">
      <c r="A87" s="38">
        <v>37</v>
      </c>
      <c r="B87" s="29" t="s">
        <v>10</v>
      </c>
      <c r="C87" s="38" t="s">
        <v>5</v>
      </c>
      <c r="D87" s="38"/>
      <c r="E87" s="29" t="s">
        <v>40</v>
      </c>
      <c r="F87" s="38" t="s">
        <v>651</v>
      </c>
      <c r="G87" s="38" t="s">
        <v>5</v>
      </c>
      <c r="H87" s="44">
        <v>10</v>
      </c>
      <c r="I87" s="44">
        <v>10</v>
      </c>
      <c r="J87" s="34">
        <f t="shared" si="2"/>
        <v>10</v>
      </c>
      <c r="K87" s="34">
        <f t="shared" si="3"/>
        <v>10.535560000000025</v>
      </c>
      <c r="L87" s="38" t="s">
        <v>9</v>
      </c>
      <c r="M87" s="29" t="s">
        <v>10</v>
      </c>
    </row>
    <row r="88" spans="1:13" s="42" customFormat="1" ht="25.5">
      <c r="A88" s="38">
        <v>38</v>
      </c>
      <c r="B88" s="29" t="s">
        <v>11</v>
      </c>
      <c r="C88" s="38" t="s">
        <v>5</v>
      </c>
      <c r="D88" s="38"/>
      <c r="E88" s="39" t="s">
        <v>41</v>
      </c>
      <c r="F88" s="38" t="s">
        <v>650</v>
      </c>
      <c r="G88" s="38" t="s">
        <v>5</v>
      </c>
      <c r="H88" s="40">
        <v>7</v>
      </c>
      <c r="I88" s="40">
        <v>7</v>
      </c>
      <c r="J88" s="34">
        <f t="shared" si="2"/>
        <v>7</v>
      </c>
      <c r="K88" s="34">
        <f>K87-J88</f>
        <v>3.5355600000000251</v>
      </c>
      <c r="L88" s="38" t="s">
        <v>9</v>
      </c>
      <c r="M88" s="29" t="s">
        <v>11</v>
      </c>
    </row>
    <row r="89" spans="1:13" s="48" customFormat="1">
      <c r="A89" s="210" t="s">
        <v>659</v>
      </c>
      <c r="B89" s="211"/>
      <c r="C89" s="15" t="s">
        <v>5</v>
      </c>
      <c r="D89" s="15"/>
      <c r="E89" s="15"/>
      <c r="F89" s="15"/>
      <c r="G89" s="15"/>
      <c r="H89" s="46">
        <v>496.46</v>
      </c>
      <c r="I89" s="46">
        <v>496.46</v>
      </c>
      <c r="J89" s="50">
        <v>500</v>
      </c>
      <c r="K89" s="50">
        <v>0</v>
      </c>
      <c r="L89" s="15"/>
      <c r="M89" s="15"/>
    </row>
    <row r="90" spans="1:13" s="37" customFormat="1" ht="31.5">
      <c r="A90" s="32">
        <v>1</v>
      </c>
      <c r="B90" s="35" t="s">
        <v>8</v>
      </c>
      <c r="C90" s="32" t="s">
        <v>6</v>
      </c>
      <c r="D90" s="34">
        <v>500</v>
      </c>
      <c r="E90" s="35" t="s">
        <v>59</v>
      </c>
      <c r="F90" s="32" t="s">
        <v>651</v>
      </c>
      <c r="G90" s="32" t="s">
        <v>6</v>
      </c>
      <c r="H90" s="36">
        <v>5</v>
      </c>
      <c r="I90" s="36">
        <v>5</v>
      </c>
      <c r="J90" s="34">
        <v>5</v>
      </c>
      <c r="K90" s="34">
        <f>D90-J90</f>
        <v>495</v>
      </c>
      <c r="L90" s="32" t="s">
        <v>9</v>
      </c>
      <c r="M90" s="35" t="s">
        <v>763</v>
      </c>
    </row>
    <row r="91" spans="1:13" s="42" customFormat="1" ht="22.5">
      <c r="A91" s="38">
        <v>2</v>
      </c>
      <c r="B91" s="29" t="s">
        <v>8</v>
      </c>
      <c r="C91" s="38" t="s">
        <v>6</v>
      </c>
      <c r="D91" s="38"/>
      <c r="E91" s="29" t="s">
        <v>60</v>
      </c>
      <c r="F91" s="38" t="s">
        <v>650</v>
      </c>
      <c r="G91" s="38" t="s">
        <v>6</v>
      </c>
      <c r="H91" s="40">
        <v>2</v>
      </c>
      <c r="I91" s="40">
        <v>2</v>
      </c>
      <c r="J91" s="41">
        <v>2</v>
      </c>
      <c r="K91" s="41">
        <f>K90-J91</f>
        <v>493</v>
      </c>
      <c r="L91" s="38" t="s">
        <v>9</v>
      </c>
      <c r="M91" s="29" t="s">
        <v>764</v>
      </c>
    </row>
    <row r="92" spans="1:13" s="42" customFormat="1" ht="22.5">
      <c r="A92" s="38">
        <v>3</v>
      </c>
      <c r="B92" s="29" t="s">
        <v>8</v>
      </c>
      <c r="C92" s="38" t="s">
        <v>6</v>
      </c>
      <c r="D92" s="38"/>
      <c r="E92" s="29" t="s">
        <v>466</v>
      </c>
      <c r="F92" s="38" t="s">
        <v>650</v>
      </c>
      <c r="G92" s="38" t="s">
        <v>6</v>
      </c>
      <c r="H92" s="40">
        <v>15</v>
      </c>
      <c r="I92" s="40">
        <v>15</v>
      </c>
      <c r="J92" s="41">
        <v>15</v>
      </c>
      <c r="K92" s="41">
        <f t="shared" ref="K92:K155" si="4">K91-J92</f>
        <v>478</v>
      </c>
      <c r="L92" s="38" t="s">
        <v>9</v>
      </c>
      <c r="M92" s="29" t="s">
        <v>765</v>
      </c>
    </row>
    <row r="93" spans="1:13" s="42" customFormat="1" ht="22.5">
      <c r="A93" s="38">
        <v>4</v>
      </c>
      <c r="B93" s="29" t="s">
        <v>8</v>
      </c>
      <c r="C93" s="38" t="s">
        <v>6</v>
      </c>
      <c r="D93" s="38"/>
      <c r="E93" s="29" t="s">
        <v>61</v>
      </c>
      <c r="F93" s="38" t="s">
        <v>650</v>
      </c>
      <c r="G93" s="38" t="s">
        <v>6</v>
      </c>
      <c r="H93" s="40">
        <v>1</v>
      </c>
      <c r="I93" s="40">
        <v>1</v>
      </c>
      <c r="J93" s="41">
        <v>1</v>
      </c>
      <c r="K93" s="41">
        <f t="shared" si="4"/>
        <v>477</v>
      </c>
      <c r="L93" s="38" t="s">
        <v>9</v>
      </c>
      <c r="M93" s="29" t="s">
        <v>765</v>
      </c>
    </row>
    <row r="94" spans="1:13" s="42" customFormat="1" ht="22.5">
      <c r="A94" s="32">
        <v>5</v>
      </c>
      <c r="B94" s="29" t="s">
        <v>8</v>
      </c>
      <c r="C94" s="38" t="s">
        <v>6</v>
      </c>
      <c r="D94" s="38"/>
      <c r="E94" s="29" t="s">
        <v>62</v>
      </c>
      <c r="F94" s="38" t="s">
        <v>650</v>
      </c>
      <c r="G94" s="38" t="s">
        <v>6</v>
      </c>
      <c r="H94" s="29">
        <v>2.4300000000000002</v>
      </c>
      <c r="I94" s="29">
        <v>2.4300000000000002</v>
      </c>
      <c r="J94" s="41">
        <v>2.4300000000000002</v>
      </c>
      <c r="K94" s="41">
        <f t="shared" si="4"/>
        <v>474.57</v>
      </c>
      <c r="L94" s="38" t="s">
        <v>9</v>
      </c>
      <c r="M94" s="29" t="s">
        <v>743</v>
      </c>
    </row>
    <row r="95" spans="1:13" s="42" customFormat="1" ht="33.75">
      <c r="A95" s="38">
        <v>6</v>
      </c>
      <c r="B95" s="29" t="s">
        <v>8</v>
      </c>
      <c r="C95" s="38" t="s">
        <v>6</v>
      </c>
      <c r="D95" s="38"/>
      <c r="E95" s="29" t="s">
        <v>63</v>
      </c>
      <c r="F95" s="38" t="s">
        <v>651</v>
      </c>
      <c r="G95" s="38" t="s">
        <v>6</v>
      </c>
      <c r="H95" s="29">
        <v>2.85</v>
      </c>
      <c r="I95" s="29">
        <v>2.85</v>
      </c>
      <c r="J95" s="41">
        <v>2.85</v>
      </c>
      <c r="K95" s="41">
        <f t="shared" si="4"/>
        <v>471.71999999999997</v>
      </c>
      <c r="L95" s="38" t="s">
        <v>9</v>
      </c>
      <c r="M95" s="29" t="s">
        <v>743</v>
      </c>
    </row>
    <row r="96" spans="1:13" s="42" customFormat="1" ht="22.5">
      <c r="A96" s="38">
        <v>7</v>
      </c>
      <c r="B96" s="29" t="s">
        <v>8</v>
      </c>
      <c r="C96" s="38" t="s">
        <v>6</v>
      </c>
      <c r="D96" s="38"/>
      <c r="E96" s="29" t="s">
        <v>64</v>
      </c>
      <c r="F96" s="38" t="s">
        <v>652</v>
      </c>
      <c r="G96" s="38" t="s">
        <v>6</v>
      </c>
      <c r="H96" s="40">
        <v>2.5</v>
      </c>
      <c r="I96" s="40">
        <v>2.5</v>
      </c>
      <c r="J96" s="41">
        <v>2.5</v>
      </c>
      <c r="K96" s="41">
        <f t="shared" si="4"/>
        <v>469.21999999999997</v>
      </c>
      <c r="L96" s="38" t="s">
        <v>9</v>
      </c>
      <c r="M96" s="29" t="s">
        <v>743</v>
      </c>
    </row>
    <row r="97" spans="1:13" s="42" customFormat="1" ht="123.75">
      <c r="A97" s="38">
        <v>8</v>
      </c>
      <c r="B97" s="29" t="s">
        <v>8</v>
      </c>
      <c r="C97" s="38" t="s">
        <v>6</v>
      </c>
      <c r="D97" s="38"/>
      <c r="E97" s="29" t="s">
        <v>65</v>
      </c>
      <c r="F97" s="38" t="s">
        <v>650</v>
      </c>
      <c r="G97" s="38" t="s">
        <v>6</v>
      </c>
      <c r="H97" s="40">
        <v>3.9</v>
      </c>
      <c r="I97" s="40">
        <v>3.9</v>
      </c>
      <c r="J97" s="41">
        <v>3.9</v>
      </c>
      <c r="K97" s="41">
        <f>K96-J97</f>
        <v>465.32</v>
      </c>
      <c r="L97" s="38" t="s">
        <v>9</v>
      </c>
      <c r="M97" s="29" t="s">
        <v>743</v>
      </c>
    </row>
    <row r="98" spans="1:13" s="42" customFormat="1" ht="22.5">
      <c r="A98" s="32">
        <v>9</v>
      </c>
      <c r="B98" s="29" t="s">
        <v>8</v>
      </c>
      <c r="C98" s="38" t="s">
        <v>6</v>
      </c>
      <c r="D98" s="38"/>
      <c r="E98" s="29" t="s">
        <v>66</v>
      </c>
      <c r="F98" s="38" t="s">
        <v>652</v>
      </c>
      <c r="G98" s="38" t="s">
        <v>6</v>
      </c>
      <c r="H98" s="29">
        <v>3.05</v>
      </c>
      <c r="I98" s="29">
        <v>3.05</v>
      </c>
      <c r="J98" s="41">
        <v>3.05</v>
      </c>
      <c r="K98" s="41">
        <f t="shared" si="4"/>
        <v>462.27</v>
      </c>
      <c r="L98" s="38" t="s">
        <v>9</v>
      </c>
      <c r="M98" s="29" t="s">
        <v>743</v>
      </c>
    </row>
    <row r="99" spans="1:13" s="42" customFormat="1" ht="22.5">
      <c r="A99" s="38">
        <v>10</v>
      </c>
      <c r="B99" s="29" t="s">
        <v>8</v>
      </c>
      <c r="C99" s="38" t="s">
        <v>6</v>
      </c>
      <c r="D99" s="38"/>
      <c r="E99" s="29" t="s">
        <v>67</v>
      </c>
      <c r="F99" s="38" t="s">
        <v>650</v>
      </c>
      <c r="G99" s="38" t="s">
        <v>6</v>
      </c>
      <c r="H99" s="40">
        <v>0.7</v>
      </c>
      <c r="I99" s="40">
        <v>0.7</v>
      </c>
      <c r="J99" s="41">
        <v>0.7</v>
      </c>
      <c r="K99" s="41">
        <f>K98-J99</f>
        <v>461.57</v>
      </c>
      <c r="L99" s="38" t="s">
        <v>9</v>
      </c>
      <c r="M99" s="29" t="s">
        <v>743</v>
      </c>
    </row>
    <row r="100" spans="1:13" s="42" customFormat="1" ht="78.75">
      <c r="A100" s="38">
        <v>11</v>
      </c>
      <c r="B100" s="29" t="s">
        <v>8</v>
      </c>
      <c r="C100" s="38" t="s">
        <v>6</v>
      </c>
      <c r="D100" s="38"/>
      <c r="E100" s="29" t="s">
        <v>68</v>
      </c>
      <c r="F100" s="38" t="s">
        <v>650</v>
      </c>
      <c r="G100" s="38" t="s">
        <v>6</v>
      </c>
      <c r="H100" s="29">
        <v>1.95</v>
      </c>
      <c r="I100" s="29">
        <v>1.95</v>
      </c>
      <c r="J100" s="41">
        <v>1.95</v>
      </c>
      <c r="K100" s="41">
        <f t="shared" si="4"/>
        <v>459.62</v>
      </c>
      <c r="L100" s="38" t="s">
        <v>9</v>
      </c>
      <c r="M100" s="29" t="s">
        <v>766</v>
      </c>
    </row>
    <row r="101" spans="1:13" s="42" customFormat="1" ht="33.75">
      <c r="A101" s="38">
        <v>12</v>
      </c>
      <c r="B101" s="29" t="s">
        <v>8</v>
      </c>
      <c r="C101" s="38" t="s">
        <v>6</v>
      </c>
      <c r="D101" s="38"/>
      <c r="E101" s="29" t="s">
        <v>104</v>
      </c>
      <c r="F101" s="38" t="s">
        <v>650</v>
      </c>
      <c r="G101" s="38" t="s">
        <v>6</v>
      </c>
      <c r="H101" s="40">
        <v>10</v>
      </c>
      <c r="I101" s="40">
        <v>10</v>
      </c>
      <c r="J101" s="41">
        <v>10</v>
      </c>
      <c r="K101" s="41">
        <f t="shared" si="4"/>
        <v>449.62</v>
      </c>
      <c r="L101" s="38" t="s">
        <v>9</v>
      </c>
      <c r="M101" s="29" t="s">
        <v>767</v>
      </c>
    </row>
    <row r="102" spans="1:13" s="42" customFormat="1" ht="22.5">
      <c r="A102" s="32">
        <v>13</v>
      </c>
      <c r="B102" s="29" t="s">
        <v>8</v>
      </c>
      <c r="C102" s="38" t="s">
        <v>6</v>
      </c>
      <c r="D102" s="38"/>
      <c r="E102" s="29" t="s">
        <v>105</v>
      </c>
      <c r="F102" s="38" t="s">
        <v>650</v>
      </c>
      <c r="G102" s="38" t="s">
        <v>6</v>
      </c>
      <c r="H102" s="40">
        <v>15</v>
      </c>
      <c r="I102" s="40">
        <v>15</v>
      </c>
      <c r="J102" s="41">
        <v>15</v>
      </c>
      <c r="K102" s="41">
        <f t="shared" si="4"/>
        <v>434.62</v>
      </c>
      <c r="L102" s="38"/>
      <c r="M102" s="29" t="s">
        <v>768</v>
      </c>
    </row>
    <row r="103" spans="1:13" s="42" customFormat="1" ht="22.5">
      <c r="A103" s="38">
        <v>14</v>
      </c>
      <c r="B103" s="29" t="s">
        <v>8</v>
      </c>
      <c r="C103" s="38" t="s">
        <v>6</v>
      </c>
      <c r="D103" s="38"/>
      <c r="E103" s="29" t="s">
        <v>106</v>
      </c>
      <c r="F103" s="38" t="s">
        <v>652</v>
      </c>
      <c r="G103" s="38" t="s">
        <v>6</v>
      </c>
      <c r="H103" s="40">
        <v>15</v>
      </c>
      <c r="I103" s="40">
        <v>15</v>
      </c>
      <c r="J103" s="41">
        <v>15</v>
      </c>
      <c r="K103" s="41">
        <f t="shared" si="4"/>
        <v>419.62</v>
      </c>
      <c r="L103" s="38"/>
      <c r="M103" s="29" t="s">
        <v>769</v>
      </c>
    </row>
    <row r="104" spans="1:13" s="42" customFormat="1" ht="22.5">
      <c r="A104" s="38">
        <v>15</v>
      </c>
      <c r="B104" s="29" t="s">
        <v>8</v>
      </c>
      <c r="C104" s="38" t="s">
        <v>6</v>
      </c>
      <c r="D104" s="38"/>
      <c r="E104" s="29" t="s">
        <v>107</v>
      </c>
      <c r="F104" s="38" t="s">
        <v>650</v>
      </c>
      <c r="G104" s="38" t="s">
        <v>6</v>
      </c>
      <c r="H104" s="40">
        <v>5</v>
      </c>
      <c r="I104" s="40">
        <v>5</v>
      </c>
      <c r="J104" s="41">
        <v>5</v>
      </c>
      <c r="K104" s="41">
        <f>K103-J104</f>
        <v>414.62</v>
      </c>
      <c r="L104" s="38" t="s">
        <v>9</v>
      </c>
      <c r="M104" s="29" t="s">
        <v>743</v>
      </c>
    </row>
    <row r="105" spans="1:13" s="42" customFormat="1" ht="22.5">
      <c r="A105" s="38">
        <v>16</v>
      </c>
      <c r="B105" s="29" t="s">
        <v>8</v>
      </c>
      <c r="C105" s="38" t="s">
        <v>6</v>
      </c>
      <c r="D105" s="38"/>
      <c r="E105" s="29" t="s">
        <v>108</v>
      </c>
      <c r="F105" s="38" t="s">
        <v>650</v>
      </c>
      <c r="G105" s="38" t="s">
        <v>6</v>
      </c>
      <c r="H105" s="40">
        <v>9.5</v>
      </c>
      <c r="I105" s="40">
        <v>9.5</v>
      </c>
      <c r="J105" s="41">
        <v>9.5</v>
      </c>
      <c r="K105" s="41">
        <f t="shared" si="4"/>
        <v>405.12</v>
      </c>
      <c r="L105" s="38" t="s">
        <v>9</v>
      </c>
      <c r="M105" s="29" t="s">
        <v>743</v>
      </c>
    </row>
    <row r="106" spans="1:13" s="42" customFormat="1" ht="33.75">
      <c r="A106" s="32">
        <v>17</v>
      </c>
      <c r="B106" s="29" t="s">
        <v>8</v>
      </c>
      <c r="C106" s="38" t="s">
        <v>6</v>
      </c>
      <c r="D106" s="38"/>
      <c r="E106" s="29" t="s">
        <v>109</v>
      </c>
      <c r="F106" s="38" t="s">
        <v>650</v>
      </c>
      <c r="G106" s="38" t="s">
        <v>6</v>
      </c>
      <c r="H106" s="40">
        <v>5</v>
      </c>
      <c r="I106" s="40">
        <v>5</v>
      </c>
      <c r="J106" s="41">
        <v>5</v>
      </c>
      <c r="K106" s="41">
        <f t="shared" si="4"/>
        <v>400.12</v>
      </c>
      <c r="L106" s="38" t="s">
        <v>9</v>
      </c>
      <c r="M106" s="29" t="s">
        <v>743</v>
      </c>
    </row>
    <row r="107" spans="1:13" s="42" customFormat="1" ht="22.5">
      <c r="A107" s="38">
        <v>18</v>
      </c>
      <c r="B107" s="29" t="s">
        <v>8</v>
      </c>
      <c r="C107" s="38" t="s">
        <v>6</v>
      </c>
      <c r="D107" s="38"/>
      <c r="E107" s="29" t="s">
        <v>110</v>
      </c>
      <c r="F107" s="38" t="s">
        <v>650</v>
      </c>
      <c r="G107" s="38" t="s">
        <v>6</v>
      </c>
      <c r="H107" s="40">
        <v>40</v>
      </c>
      <c r="I107" s="40">
        <v>40</v>
      </c>
      <c r="J107" s="41">
        <v>40</v>
      </c>
      <c r="K107" s="41">
        <f t="shared" si="4"/>
        <v>360.12</v>
      </c>
      <c r="L107" s="38"/>
      <c r="M107" s="29" t="s">
        <v>743</v>
      </c>
    </row>
    <row r="108" spans="1:13" s="42" customFormat="1" ht="22.5">
      <c r="A108" s="38">
        <v>19</v>
      </c>
      <c r="B108" s="29" t="s">
        <v>8</v>
      </c>
      <c r="C108" s="38" t="s">
        <v>6</v>
      </c>
      <c r="D108" s="38"/>
      <c r="E108" s="29" t="s">
        <v>111</v>
      </c>
      <c r="F108" s="38" t="s">
        <v>650</v>
      </c>
      <c r="G108" s="38" t="s">
        <v>6</v>
      </c>
      <c r="H108" s="40">
        <v>9</v>
      </c>
      <c r="I108" s="40">
        <v>9</v>
      </c>
      <c r="J108" s="41">
        <v>9</v>
      </c>
      <c r="K108" s="41">
        <f t="shared" si="4"/>
        <v>351.12</v>
      </c>
      <c r="L108" s="38" t="s">
        <v>9</v>
      </c>
      <c r="M108" s="29" t="s">
        <v>743</v>
      </c>
    </row>
    <row r="109" spans="1:13" s="42" customFormat="1" ht="45">
      <c r="A109" s="38">
        <v>20</v>
      </c>
      <c r="B109" s="29" t="s">
        <v>8</v>
      </c>
      <c r="C109" s="38" t="s">
        <v>6</v>
      </c>
      <c r="D109" s="38"/>
      <c r="E109" s="29" t="s">
        <v>112</v>
      </c>
      <c r="F109" s="38" t="s">
        <v>650</v>
      </c>
      <c r="G109" s="38" t="s">
        <v>6</v>
      </c>
      <c r="H109" s="29">
        <v>0.66</v>
      </c>
      <c r="I109" s="29">
        <v>0.66</v>
      </c>
      <c r="J109" s="41">
        <v>0.66</v>
      </c>
      <c r="K109" s="41">
        <f t="shared" si="4"/>
        <v>350.46</v>
      </c>
      <c r="L109" s="38" t="s">
        <v>9</v>
      </c>
      <c r="M109" s="29" t="s">
        <v>743</v>
      </c>
    </row>
    <row r="110" spans="1:13" s="42" customFormat="1" ht="22.5">
      <c r="A110" s="32">
        <v>21</v>
      </c>
      <c r="B110" s="29" t="s">
        <v>8</v>
      </c>
      <c r="C110" s="38" t="s">
        <v>6</v>
      </c>
      <c r="D110" s="38"/>
      <c r="E110" s="29" t="s">
        <v>113</v>
      </c>
      <c r="F110" s="38" t="s">
        <v>650</v>
      </c>
      <c r="G110" s="38" t="s">
        <v>6</v>
      </c>
      <c r="H110" s="40">
        <v>5.0999999999999996</v>
      </c>
      <c r="I110" s="40">
        <v>5.0999999999999996</v>
      </c>
      <c r="J110" s="41">
        <v>5.0999999999999996</v>
      </c>
      <c r="K110" s="41">
        <f>K109-J110</f>
        <v>345.35999999999996</v>
      </c>
      <c r="L110" s="38" t="s">
        <v>9</v>
      </c>
      <c r="M110" s="29" t="s">
        <v>743</v>
      </c>
    </row>
    <row r="111" spans="1:13" s="42" customFormat="1" ht="22.5">
      <c r="A111" s="38">
        <v>22</v>
      </c>
      <c r="B111" s="29" t="s">
        <v>8</v>
      </c>
      <c r="C111" s="38" t="s">
        <v>6</v>
      </c>
      <c r="D111" s="38"/>
      <c r="E111" s="29" t="s">
        <v>114</v>
      </c>
      <c r="F111" s="38" t="s">
        <v>650</v>
      </c>
      <c r="G111" s="38" t="s">
        <v>6</v>
      </c>
      <c r="H111" s="29">
        <v>12.19</v>
      </c>
      <c r="I111" s="29">
        <v>12.19</v>
      </c>
      <c r="J111" s="41">
        <v>12.19</v>
      </c>
      <c r="K111" s="41">
        <f t="shared" si="4"/>
        <v>333.16999999999996</v>
      </c>
      <c r="L111" s="38"/>
      <c r="M111" s="29" t="s">
        <v>770</v>
      </c>
    </row>
    <row r="112" spans="1:13" s="42" customFormat="1" ht="22.5">
      <c r="A112" s="38">
        <v>23</v>
      </c>
      <c r="B112" s="29" t="s">
        <v>8</v>
      </c>
      <c r="C112" s="38" t="s">
        <v>6</v>
      </c>
      <c r="D112" s="38"/>
      <c r="E112" s="29" t="s">
        <v>115</v>
      </c>
      <c r="F112" s="38" t="s">
        <v>650</v>
      </c>
      <c r="G112" s="38" t="s">
        <v>6</v>
      </c>
      <c r="H112" s="40">
        <v>4</v>
      </c>
      <c r="I112" s="40">
        <v>4</v>
      </c>
      <c r="J112" s="41">
        <v>4</v>
      </c>
      <c r="K112" s="41">
        <f t="shared" si="4"/>
        <v>329.16999999999996</v>
      </c>
      <c r="L112" s="38" t="s">
        <v>9</v>
      </c>
      <c r="M112" s="29" t="s">
        <v>770</v>
      </c>
    </row>
    <row r="113" spans="1:13" s="42" customFormat="1" ht="123.75">
      <c r="A113" s="38">
        <v>24</v>
      </c>
      <c r="B113" s="29" t="s">
        <v>11</v>
      </c>
      <c r="C113" s="38" t="s">
        <v>6</v>
      </c>
      <c r="D113" s="38"/>
      <c r="E113" s="29" t="s">
        <v>69</v>
      </c>
      <c r="F113" s="38" t="s">
        <v>650</v>
      </c>
      <c r="G113" s="38" t="s">
        <v>6</v>
      </c>
      <c r="H113" s="40">
        <v>5.2</v>
      </c>
      <c r="I113" s="40">
        <v>5.2</v>
      </c>
      <c r="J113" s="41">
        <v>5.2</v>
      </c>
      <c r="K113" s="41">
        <f t="shared" si="4"/>
        <v>323.96999999999997</v>
      </c>
      <c r="L113" s="38" t="s">
        <v>9</v>
      </c>
      <c r="M113" s="29" t="s">
        <v>11</v>
      </c>
    </row>
    <row r="114" spans="1:13" s="42" customFormat="1" ht="22.5">
      <c r="A114" s="32">
        <v>25</v>
      </c>
      <c r="B114" s="29" t="s">
        <v>10</v>
      </c>
      <c r="C114" s="38" t="s">
        <v>6</v>
      </c>
      <c r="D114" s="38"/>
      <c r="E114" s="29" t="s">
        <v>75</v>
      </c>
      <c r="F114" s="38" t="s">
        <v>650</v>
      </c>
      <c r="G114" s="38" t="s">
        <v>6</v>
      </c>
      <c r="H114" s="40">
        <v>15</v>
      </c>
      <c r="I114" s="40">
        <v>15</v>
      </c>
      <c r="J114" s="41">
        <v>15</v>
      </c>
      <c r="K114" s="41">
        <f t="shared" si="4"/>
        <v>308.96999999999997</v>
      </c>
      <c r="L114" s="38" t="s">
        <v>9</v>
      </c>
      <c r="M114" s="29" t="s">
        <v>10</v>
      </c>
    </row>
    <row r="115" spans="1:13" s="42" customFormat="1" ht="56.25">
      <c r="A115" s="38">
        <v>26</v>
      </c>
      <c r="B115" s="29" t="s">
        <v>10</v>
      </c>
      <c r="C115" s="38" t="s">
        <v>6</v>
      </c>
      <c r="D115" s="38"/>
      <c r="E115" s="29" t="s">
        <v>76</v>
      </c>
      <c r="F115" s="38" t="s">
        <v>650</v>
      </c>
      <c r="G115" s="38" t="s">
        <v>6</v>
      </c>
      <c r="H115" s="40">
        <v>1.3</v>
      </c>
      <c r="I115" s="40">
        <v>1.3</v>
      </c>
      <c r="J115" s="41">
        <v>1.3</v>
      </c>
      <c r="K115" s="41">
        <f t="shared" si="4"/>
        <v>307.66999999999996</v>
      </c>
      <c r="L115" s="38" t="s">
        <v>9</v>
      </c>
      <c r="M115" s="29" t="s">
        <v>10</v>
      </c>
    </row>
    <row r="116" spans="1:13" s="42" customFormat="1" ht="33.75">
      <c r="A116" s="38">
        <v>27</v>
      </c>
      <c r="B116" s="29" t="s">
        <v>10</v>
      </c>
      <c r="C116" s="38" t="s">
        <v>6</v>
      </c>
      <c r="D116" s="38"/>
      <c r="E116" s="29" t="s">
        <v>77</v>
      </c>
      <c r="F116" s="38" t="s">
        <v>650</v>
      </c>
      <c r="G116" s="38" t="s">
        <v>6</v>
      </c>
      <c r="H116" s="40">
        <v>8.3000000000000007</v>
      </c>
      <c r="I116" s="40">
        <v>8.3000000000000007</v>
      </c>
      <c r="J116" s="41">
        <v>8.3000000000000007</v>
      </c>
      <c r="K116" s="41">
        <f t="shared" si="4"/>
        <v>299.36999999999995</v>
      </c>
      <c r="L116" s="38" t="s">
        <v>9</v>
      </c>
      <c r="M116" s="29" t="s">
        <v>10</v>
      </c>
    </row>
    <row r="117" spans="1:13" s="42" customFormat="1" ht="22.5">
      <c r="A117" s="38">
        <v>28</v>
      </c>
      <c r="B117" s="29" t="s">
        <v>8</v>
      </c>
      <c r="C117" s="38" t="s">
        <v>6</v>
      </c>
      <c r="D117" s="38"/>
      <c r="E117" s="29" t="s">
        <v>717</v>
      </c>
      <c r="F117" s="38"/>
      <c r="G117" s="38" t="s">
        <v>6</v>
      </c>
      <c r="H117" s="40">
        <v>6.3</v>
      </c>
      <c r="I117" s="40">
        <v>6.3</v>
      </c>
      <c r="J117" s="41">
        <v>0</v>
      </c>
      <c r="K117" s="41">
        <f t="shared" si="4"/>
        <v>299.36999999999995</v>
      </c>
      <c r="L117" s="38" t="s">
        <v>12</v>
      </c>
      <c r="M117" s="29" t="s">
        <v>743</v>
      </c>
    </row>
    <row r="118" spans="1:13" s="42" customFormat="1" ht="78.75">
      <c r="A118" s="32">
        <v>29</v>
      </c>
      <c r="B118" s="29" t="s">
        <v>11</v>
      </c>
      <c r="C118" s="38" t="s">
        <v>6</v>
      </c>
      <c r="D118" s="38"/>
      <c r="E118" s="29" t="s">
        <v>718</v>
      </c>
      <c r="F118" s="38"/>
      <c r="G118" s="38" t="s">
        <v>6</v>
      </c>
      <c r="H118" s="40">
        <v>3</v>
      </c>
      <c r="I118" s="40">
        <v>3</v>
      </c>
      <c r="J118" s="41">
        <v>0</v>
      </c>
      <c r="K118" s="41">
        <f t="shared" si="4"/>
        <v>299.36999999999995</v>
      </c>
      <c r="L118" s="38" t="s">
        <v>12</v>
      </c>
      <c r="M118" s="29" t="s">
        <v>11</v>
      </c>
    </row>
    <row r="119" spans="1:13" s="42" customFormat="1" ht="22.5">
      <c r="A119" s="38">
        <v>30</v>
      </c>
      <c r="B119" s="29" t="s">
        <v>8</v>
      </c>
      <c r="C119" s="38" t="s">
        <v>6</v>
      </c>
      <c r="D119" s="38"/>
      <c r="E119" s="29" t="s">
        <v>467</v>
      </c>
      <c r="F119" s="38" t="s">
        <v>651</v>
      </c>
      <c r="G119" s="38" t="s">
        <v>6</v>
      </c>
      <c r="H119" s="40">
        <v>1.069</v>
      </c>
      <c r="I119" s="40">
        <v>1.069</v>
      </c>
      <c r="J119" s="41">
        <v>1.07</v>
      </c>
      <c r="K119" s="41">
        <f t="shared" si="4"/>
        <v>298.29999999999995</v>
      </c>
      <c r="L119" s="38" t="s">
        <v>9</v>
      </c>
      <c r="M119" s="29" t="s">
        <v>743</v>
      </c>
    </row>
    <row r="120" spans="1:13" s="42" customFormat="1" ht="22.5">
      <c r="A120" s="38">
        <v>31</v>
      </c>
      <c r="B120" s="29" t="s">
        <v>8</v>
      </c>
      <c r="C120" s="38" t="s">
        <v>6</v>
      </c>
      <c r="D120" s="38"/>
      <c r="E120" s="29" t="s">
        <v>468</v>
      </c>
      <c r="F120" s="38" t="s">
        <v>650</v>
      </c>
      <c r="G120" s="38" t="s">
        <v>6</v>
      </c>
      <c r="H120" s="40">
        <v>3.4</v>
      </c>
      <c r="I120" s="40">
        <v>3.4</v>
      </c>
      <c r="J120" s="41">
        <v>3.4</v>
      </c>
      <c r="K120" s="41">
        <f t="shared" si="4"/>
        <v>294.89999999999998</v>
      </c>
      <c r="L120" s="38" t="s">
        <v>9</v>
      </c>
      <c r="M120" s="29" t="s">
        <v>743</v>
      </c>
    </row>
    <row r="121" spans="1:13" s="42" customFormat="1" ht="33.75">
      <c r="A121" s="38">
        <v>32</v>
      </c>
      <c r="B121" s="29" t="s">
        <v>8</v>
      </c>
      <c r="C121" s="38" t="s">
        <v>6</v>
      </c>
      <c r="D121" s="38"/>
      <c r="E121" s="29" t="s">
        <v>469</v>
      </c>
      <c r="F121" s="38" t="s">
        <v>650</v>
      </c>
      <c r="G121" s="38" t="s">
        <v>6</v>
      </c>
      <c r="H121" s="40">
        <v>0.4</v>
      </c>
      <c r="I121" s="40">
        <v>0.4</v>
      </c>
      <c r="J121" s="41">
        <v>0.4</v>
      </c>
      <c r="K121" s="41">
        <f t="shared" si="4"/>
        <v>294.5</v>
      </c>
      <c r="L121" s="38" t="s">
        <v>9</v>
      </c>
      <c r="M121" s="29" t="s">
        <v>743</v>
      </c>
    </row>
    <row r="122" spans="1:13" s="42" customFormat="1" ht="22.5">
      <c r="A122" s="32">
        <v>33</v>
      </c>
      <c r="B122" s="29" t="s">
        <v>8</v>
      </c>
      <c r="C122" s="38" t="s">
        <v>6</v>
      </c>
      <c r="D122" s="38"/>
      <c r="E122" s="29" t="s">
        <v>470</v>
      </c>
      <c r="F122" s="38" t="s">
        <v>650</v>
      </c>
      <c r="G122" s="38" t="s">
        <v>6</v>
      </c>
      <c r="H122" s="40">
        <v>10</v>
      </c>
      <c r="I122" s="40">
        <v>10</v>
      </c>
      <c r="J122" s="41">
        <v>0</v>
      </c>
      <c r="K122" s="41">
        <f t="shared" si="4"/>
        <v>294.5</v>
      </c>
      <c r="L122" s="38" t="s">
        <v>12</v>
      </c>
      <c r="M122" s="29" t="s">
        <v>743</v>
      </c>
    </row>
    <row r="123" spans="1:13" s="42" customFormat="1" ht="112.5">
      <c r="A123" s="38">
        <v>34</v>
      </c>
      <c r="B123" s="29" t="s">
        <v>8</v>
      </c>
      <c r="C123" s="38" t="s">
        <v>6</v>
      </c>
      <c r="D123" s="38"/>
      <c r="E123" s="29" t="s">
        <v>471</v>
      </c>
      <c r="F123" s="38" t="s">
        <v>650</v>
      </c>
      <c r="G123" s="38" t="s">
        <v>6</v>
      </c>
      <c r="H123" s="29">
        <v>3.75</v>
      </c>
      <c r="I123" s="29">
        <v>3.75</v>
      </c>
      <c r="J123" s="41">
        <v>3.75</v>
      </c>
      <c r="K123" s="41">
        <f t="shared" si="4"/>
        <v>290.75</v>
      </c>
      <c r="L123" s="38" t="s">
        <v>9</v>
      </c>
      <c r="M123" s="29" t="s">
        <v>743</v>
      </c>
    </row>
    <row r="124" spans="1:13" s="42" customFormat="1" ht="22.5">
      <c r="A124" s="38">
        <v>35</v>
      </c>
      <c r="B124" s="29" t="s">
        <v>8</v>
      </c>
      <c r="C124" s="38" t="s">
        <v>6</v>
      </c>
      <c r="D124" s="38"/>
      <c r="E124" s="29" t="s">
        <v>472</v>
      </c>
      <c r="F124" s="38" t="s">
        <v>650</v>
      </c>
      <c r="G124" s="38" t="s">
        <v>6</v>
      </c>
      <c r="H124" s="40">
        <v>20</v>
      </c>
      <c r="I124" s="40">
        <v>20</v>
      </c>
      <c r="J124" s="41">
        <v>0</v>
      </c>
      <c r="K124" s="41">
        <f t="shared" si="4"/>
        <v>290.75</v>
      </c>
      <c r="L124" s="38" t="s">
        <v>9</v>
      </c>
      <c r="M124" s="29" t="s">
        <v>771</v>
      </c>
    </row>
    <row r="125" spans="1:13" s="42" customFormat="1" ht="22.5">
      <c r="A125" s="38">
        <v>36</v>
      </c>
      <c r="B125" s="29" t="s">
        <v>512</v>
      </c>
      <c r="C125" s="38" t="s">
        <v>6</v>
      </c>
      <c r="D125" s="38"/>
      <c r="E125" s="29" t="s">
        <v>473</v>
      </c>
      <c r="F125" s="38" t="s">
        <v>651</v>
      </c>
      <c r="G125" s="38" t="s">
        <v>6</v>
      </c>
      <c r="H125" s="29">
        <v>10.27</v>
      </c>
      <c r="I125" s="29">
        <v>10.27</v>
      </c>
      <c r="J125" s="41">
        <v>10.27</v>
      </c>
      <c r="K125" s="41">
        <f t="shared" si="4"/>
        <v>280.48</v>
      </c>
      <c r="L125" s="38" t="s">
        <v>9</v>
      </c>
      <c r="M125" s="29" t="s">
        <v>10</v>
      </c>
    </row>
    <row r="126" spans="1:13" s="42" customFormat="1" ht="135">
      <c r="A126" s="32">
        <v>37</v>
      </c>
      <c r="B126" s="29" t="s">
        <v>512</v>
      </c>
      <c r="C126" s="38" t="s">
        <v>6</v>
      </c>
      <c r="D126" s="38"/>
      <c r="E126" s="29" t="s">
        <v>474</v>
      </c>
      <c r="F126" s="38" t="s">
        <v>650</v>
      </c>
      <c r="G126" s="38" t="s">
        <v>6</v>
      </c>
      <c r="H126" s="29">
        <v>6.75</v>
      </c>
      <c r="I126" s="29">
        <v>6.75</v>
      </c>
      <c r="J126" s="41">
        <v>6.75</v>
      </c>
      <c r="K126" s="41">
        <f t="shared" si="4"/>
        <v>273.73</v>
      </c>
      <c r="L126" s="38" t="s">
        <v>9</v>
      </c>
      <c r="M126" s="29" t="s">
        <v>10</v>
      </c>
    </row>
    <row r="127" spans="1:13" s="42" customFormat="1" ht="22.5">
      <c r="A127" s="38">
        <v>38</v>
      </c>
      <c r="B127" s="29" t="s">
        <v>513</v>
      </c>
      <c r="C127" s="38" t="s">
        <v>6</v>
      </c>
      <c r="D127" s="38"/>
      <c r="E127" s="29" t="s">
        <v>475</v>
      </c>
      <c r="F127" s="38" t="s">
        <v>650</v>
      </c>
      <c r="G127" s="38" t="s">
        <v>6</v>
      </c>
      <c r="H127" s="40">
        <v>3</v>
      </c>
      <c r="I127" s="40">
        <v>3</v>
      </c>
      <c r="J127" s="41">
        <v>3</v>
      </c>
      <c r="K127" s="41">
        <f t="shared" si="4"/>
        <v>270.73</v>
      </c>
      <c r="L127" s="38" t="s">
        <v>9</v>
      </c>
      <c r="M127" s="29" t="s">
        <v>11</v>
      </c>
    </row>
    <row r="128" spans="1:13" s="42" customFormat="1" ht="22.5">
      <c r="A128" s="38">
        <v>39</v>
      </c>
      <c r="B128" s="29" t="s">
        <v>514</v>
      </c>
      <c r="C128" s="38" t="s">
        <v>6</v>
      </c>
      <c r="D128" s="38"/>
      <c r="E128" s="29" t="s">
        <v>476</v>
      </c>
      <c r="F128" s="38" t="s">
        <v>651</v>
      </c>
      <c r="G128" s="38" t="s">
        <v>6</v>
      </c>
      <c r="H128" s="40">
        <v>3</v>
      </c>
      <c r="I128" s="40">
        <v>3</v>
      </c>
      <c r="J128" s="41">
        <v>3</v>
      </c>
      <c r="K128" s="41">
        <f t="shared" si="4"/>
        <v>267.73</v>
      </c>
      <c r="L128" s="38" t="s">
        <v>9</v>
      </c>
      <c r="M128" s="29" t="s">
        <v>119</v>
      </c>
    </row>
    <row r="129" spans="1:13" s="42" customFormat="1" ht="22.5">
      <c r="A129" s="38">
        <v>40</v>
      </c>
      <c r="B129" s="29" t="s">
        <v>514</v>
      </c>
      <c r="C129" s="38" t="s">
        <v>6</v>
      </c>
      <c r="D129" s="38"/>
      <c r="E129" s="29" t="s">
        <v>477</v>
      </c>
      <c r="F129" s="38" t="s">
        <v>651</v>
      </c>
      <c r="G129" s="38" t="s">
        <v>6</v>
      </c>
      <c r="H129" s="40">
        <v>2</v>
      </c>
      <c r="I129" s="40">
        <v>2</v>
      </c>
      <c r="J129" s="41">
        <v>2</v>
      </c>
      <c r="K129" s="41">
        <f t="shared" si="4"/>
        <v>265.73</v>
      </c>
      <c r="L129" s="38" t="s">
        <v>9</v>
      </c>
      <c r="M129" s="29" t="s">
        <v>119</v>
      </c>
    </row>
    <row r="130" spans="1:13" ht="22.5">
      <c r="A130" s="63">
        <v>41</v>
      </c>
      <c r="B130" s="11" t="s">
        <v>8</v>
      </c>
      <c r="C130" s="64" t="s">
        <v>6</v>
      </c>
      <c r="D130" s="64"/>
      <c r="E130" s="11" t="s">
        <v>478</v>
      </c>
      <c r="F130" s="64" t="s">
        <v>650</v>
      </c>
      <c r="G130" s="64" t="s">
        <v>6</v>
      </c>
      <c r="H130" s="26">
        <v>8</v>
      </c>
      <c r="I130" s="26">
        <v>8</v>
      </c>
      <c r="J130" s="47">
        <v>8</v>
      </c>
      <c r="K130" s="47">
        <f t="shared" si="4"/>
        <v>257.73</v>
      </c>
      <c r="L130" s="64" t="s">
        <v>9</v>
      </c>
      <c r="M130" s="11" t="s">
        <v>744</v>
      </c>
    </row>
    <row r="131" spans="1:13" s="42" customFormat="1" ht="45">
      <c r="A131" s="38">
        <v>42</v>
      </c>
      <c r="B131" s="29" t="s">
        <v>8</v>
      </c>
      <c r="C131" s="38" t="s">
        <v>6</v>
      </c>
      <c r="D131" s="38"/>
      <c r="E131" s="29" t="s">
        <v>479</v>
      </c>
      <c r="F131" s="38" t="s">
        <v>650</v>
      </c>
      <c r="G131" s="38" t="s">
        <v>6</v>
      </c>
      <c r="H131" s="29">
        <v>0.75</v>
      </c>
      <c r="I131" s="29">
        <v>0.75</v>
      </c>
      <c r="J131" s="41">
        <v>0.75</v>
      </c>
      <c r="K131" s="41">
        <f t="shared" si="4"/>
        <v>256.98</v>
      </c>
      <c r="L131" s="38" t="s">
        <v>9</v>
      </c>
      <c r="M131" s="29" t="s">
        <v>755</v>
      </c>
    </row>
    <row r="132" spans="1:13" s="42" customFormat="1" ht="22.5">
      <c r="A132" s="38">
        <v>43</v>
      </c>
      <c r="B132" s="29" t="s">
        <v>8</v>
      </c>
      <c r="C132" s="38" t="s">
        <v>6</v>
      </c>
      <c r="D132" s="38"/>
      <c r="E132" s="29" t="s">
        <v>480</v>
      </c>
      <c r="F132" s="38" t="s">
        <v>650</v>
      </c>
      <c r="G132" s="38" t="s">
        <v>6</v>
      </c>
      <c r="H132" s="40">
        <v>5</v>
      </c>
      <c r="I132" s="40">
        <v>5</v>
      </c>
      <c r="J132" s="41">
        <v>5</v>
      </c>
      <c r="K132" s="41">
        <f t="shared" si="4"/>
        <v>251.98000000000002</v>
      </c>
      <c r="L132" s="38" t="s">
        <v>9</v>
      </c>
      <c r="M132" s="29" t="s">
        <v>772</v>
      </c>
    </row>
    <row r="133" spans="1:13" s="42" customFormat="1" ht="22.5">
      <c r="A133" s="38">
        <v>44</v>
      </c>
      <c r="B133" s="29" t="s">
        <v>8</v>
      </c>
      <c r="C133" s="38" t="s">
        <v>6</v>
      </c>
      <c r="D133" s="38"/>
      <c r="E133" s="29" t="s">
        <v>481</v>
      </c>
      <c r="F133" s="38" t="s">
        <v>650</v>
      </c>
      <c r="G133" s="38" t="s">
        <v>6</v>
      </c>
      <c r="H133" s="40">
        <v>8</v>
      </c>
      <c r="I133" s="40">
        <v>8</v>
      </c>
      <c r="J133" s="41">
        <v>8</v>
      </c>
      <c r="K133" s="41">
        <f t="shared" si="4"/>
        <v>243.98000000000002</v>
      </c>
      <c r="L133" s="38" t="s">
        <v>9</v>
      </c>
      <c r="M133" s="29" t="s">
        <v>773</v>
      </c>
    </row>
    <row r="134" spans="1:13" s="42" customFormat="1" ht="45">
      <c r="A134" s="32">
        <v>45</v>
      </c>
      <c r="B134" s="29" t="s">
        <v>8</v>
      </c>
      <c r="C134" s="38" t="s">
        <v>6</v>
      </c>
      <c r="D134" s="38"/>
      <c r="E134" s="29" t="s">
        <v>482</v>
      </c>
      <c r="F134" s="38" t="s">
        <v>650</v>
      </c>
      <c r="G134" s="38" t="s">
        <v>6</v>
      </c>
      <c r="H134" s="40">
        <v>15</v>
      </c>
      <c r="I134" s="40">
        <v>15</v>
      </c>
      <c r="J134" s="41">
        <v>0</v>
      </c>
      <c r="K134" s="41">
        <f t="shared" si="4"/>
        <v>243.98000000000002</v>
      </c>
      <c r="L134" s="38"/>
      <c r="M134" s="29" t="s">
        <v>774</v>
      </c>
    </row>
    <row r="135" spans="1:13" s="42" customFormat="1" ht="22.5">
      <c r="A135" s="38">
        <v>46</v>
      </c>
      <c r="B135" s="29" t="s">
        <v>8</v>
      </c>
      <c r="C135" s="38" t="s">
        <v>6</v>
      </c>
      <c r="D135" s="38"/>
      <c r="E135" s="29" t="s">
        <v>483</v>
      </c>
      <c r="F135" s="38" t="s">
        <v>650</v>
      </c>
      <c r="G135" s="38" t="s">
        <v>6</v>
      </c>
      <c r="H135" s="40">
        <v>10</v>
      </c>
      <c r="I135" s="40">
        <v>10</v>
      </c>
      <c r="J135" s="41">
        <v>10</v>
      </c>
      <c r="K135" s="41">
        <f t="shared" si="4"/>
        <v>233.98000000000002</v>
      </c>
      <c r="L135" s="38" t="s">
        <v>9</v>
      </c>
      <c r="M135" s="29" t="s">
        <v>775</v>
      </c>
    </row>
    <row r="136" spans="1:13" s="42" customFormat="1" ht="22.5">
      <c r="A136" s="38">
        <v>47</v>
      </c>
      <c r="B136" s="29" t="s">
        <v>8</v>
      </c>
      <c r="C136" s="38" t="s">
        <v>6</v>
      </c>
      <c r="D136" s="38"/>
      <c r="E136" s="29" t="s">
        <v>484</v>
      </c>
      <c r="F136" s="38" t="s">
        <v>650</v>
      </c>
      <c r="G136" s="38" t="s">
        <v>6</v>
      </c>
      <c r="H136" s="40">
        <v>10</v>
      </c>
      <c r="I136" s="40">
        <v>10</v>
      </c>
      <c r="J136" s="41">
        <v>10</v>
      </c>
      <c r="K136" s="41">
        <f t="shared" si="4"/>
        <v>223.98000000000002</v>
      </c>
      <c r="L136" s="38" t="s">
        <v>9</v>
      </c>
      <c r="M136" s="29" t="s">
        <v>775</v>
      </c>
    </row>
    <row r="137" spans="1:13" s="42" customFormat="1" ht="22.5">
      <c r="A137" s="38">
        <v>48</v>
      </c>
      <c r="B137" s="29" t="s">
        <v>8</v>
      </c>
      <c r="C137" s="38" t="s">
        <v>6</v>
      </c>
      <c r="D137" s="38"/>
      <c r="E137" s="29" t="s">
        <v>485</v>
      </c>
      <c r="F137" s="38" t="s">
        <v>650</v>
      </c>
      <c r="G137" s="38" t="s">
        <v>6</v>
      </c>
      <c r="H137" s="40">
        <v>2</v>
      </c>
      <c r="I137" s="40">
        <v>2</v>
      </c>
      <c r="J137" s="41">
        <v>2</v>
      </c>
      <c r="K137" s="41">
        <f t="shared" si="4"/>
        <v>221.98000000000002</v>
      </c>
      <c r="L137" s="38" t="s">
        <v>9</v>
      </c>
      <c r="M137" s="29" t="s">
        <v>775</v>
      </c>
    </row>
    <row r="138" spans="1:13" s="42" customFormat="1" ht="22.5">
      <c r="A138" s="32">
        <v>49</v>
      </c>
      <c r="B138" s="29" t="s">
        <v>8</v>
      </c>
      <c r="C138" s="38" t="s">
        <v>6</v>
      </c>
      <c r="D138" s="38"/>
      <c r="E138" s="29" t="s">
        <v>486</v>
      </c>
      <c r="F138" s="38" t="s">
        <v>650</v>
      </c>
      <c r="G138" s="38" t="s">
        <v>6</v>
      </c>
      <c r="H138" s="40">
        <v>5</v>
      </c>
      <c r="I138" s="40">
        <v>5</v>
      </c>
      <c r="J138" s="41">
        <v>5</v>
      </c>
      <c r="K138" s="41">
        <f t="shared" si="4"/>
        <v>216.98000000000002</v>
      </c>
      <c r="L138" s="38" t="s">
        <v>9</v>
      </c>
      <c r="M138" s="29" t="s">
        <v>776</v>
      </c>
    </row>
    <row r="139" spans="1:13" s="42" customFormat="1" ht="42">
      <c r="A139" s="38">
        <v>50</v>
      </c>
      <c r="B139" s="29" t="s">
        <v>8</v>
      </c>
      <c r="C139" s="38" t="s">
        <v>6</v>
      </c>
      <c r="D139" s="38"/>
      <c r="E139" s="35" t="s">
        <v>487</v>
      </c>
      <c r="F139" s="38" t="s">
        <v>650</v>
      </c>
      <c r="G139" s="38" t="s">
        <v>6</v>
      </c>
      <c r="H139" s="36">
        <v>11</v>
      </c>
      <c r="I139" s="36">
        <v>11</v>
      </c>
      <c r="J139" s="41">
        <v>0</v>
      </c>
      <c r="K139" s="41">
        <f t="shared" si="4"/>
        <v>216.98000000000002</v>
      </c>
      <c r="L139" s="38"/>
      <c r="M139" s="29" t="s">
        <v>743</v>
      </c>
    </row>
    <row r="140" spans="1:13" s="42" customFormat="1" ht="31.5">
      <c r="A140" s="38">
        <v>51</v>
      </c>
      <c r="B140" s="29" t="s">
        <v>8</v>
      </c>
      <c r="C140" s="38" t="s">
        <v>6</v>
      </c>
      <c r="D140" s="38"/>
      <c r="E140" s="35" t="s">
        <v>654</v>
      </c>
      <c r="F140" s="38" t="s">
        <v>650</v>
      </c>
      <c r="G140" s="38" t="s">
        <v>6</v>
      </c>
      <c r="H140" s="36">
        <v>2</v>
      </c>
      <c r="I140" s="36">
        <v>2</v>
      </c>
      <c r="J140" s="41">
        <v>2</v>
      </c>
      <c r="K140" s="41">
        <f>K139-J140</f>
        <v>214.98000000000002</v>
      </c>
      <c r="L140" s="38" t="s">
        <v>9</v>
      </c>
      <c r="M140" s="29" t="s">
        <v>743</v>
      </c>
    </row>
    <row r="141" spans="1:13" s="42" customFormat="1" ht="31.5">
      <c r="A141" s="38">
        <v>52</v>
      </c>
      <c r="B141" s="29" t="s">
        <v>8</v>
      </c>
      <c r="C141" s="38" t="s">
        <v>6</v>
      </c>
      <c r="D141" s="38"/>
      <c r="E141" s="35" t="s">
        <v>488</v>
      </c>
      <c r="F141" s="38" t="s">
        <v>650</v>
      </c>
      <c r="G141" s="38" t="s">
        <v>6</v>
      </c>
      <c r="H141" s="36">
        <v>2</v>
      </c>
      <c r="I141" s="36">
        <v>2</v>
      </c>
      <c r="J141" s="41">
        <v>2</v>
      </c>
      <c r="K141" s="41">
        <f t="shared" si="4"/>
        <v>212.98000000000002</v>
      </c>
      <c r="L141" s="38" t="s">
        <v>9</v>
      </c>
      <c r="M141" s="29" t="s">
        <v>743</v>
      </c>
    </row>
    <row r="142" spans="1:13" s="42" customFormat="1" ht="42">
      <c r="A142" s="32">
        <v>53</v>
      </c>
      <c r="B142" s="29" t="s">
        <v>8</v>
      </c>
      <c r="C142" s="38" t="s">
        <v>6</v>
      </c>
      <c r="D142" s="38"/>
      <c r="E142" s="35" t="s">
        <v>489</v>
      </c>
      <c r="F142" s="38" t="s">
        <v>650</v>
      </c>
      <c r="G142" s="38" t="s">
        <v>6</v>
      </c>
      <c r="H142" s="36">
        <v>5</v>
      </c>
      <c r="I142" s="36">
        <v>5</v>
      </c>
      <c r="J142" s="41">
        <v>5</v>
      </c>
      <c r="K142" s="41">
        <f>K141-J142</f>
        <v>207.98000000000002</v>
      </c>
      <c r="L142" s="38" t="s">
        <v>9</v>
      </c>
      <c r="M142" s="29" t="s">
        <v>743</v>
      </c>
    </row>
    <row r="143" spans="1:13" s="42" customFormat="1" ht="42">
      <c r="A143" s="38">
        <v>54</v>
      </c>
      <c r="B143" s="29" t="s">
        <v>8</v>
      </c>
      <c r="C143" s="38" t="s">
        <v>6</v>
      </c>
      <c r="D143" s="38"/>
      <c r="E143" s="35" t="s">
        <v>490</v>
      </c>
      <c r="F143" s="38" t="s">
        <v>650</v>
      </c>
      <c r="G143" s="38" t="s">
        <v>6</v>
      </c>
      <c r="H143" s="36">
        <v>5</v>
      </c>
      <c r="I143" s="36">
        <v>5</v>
      </c>
      <c r="J143" s="41">
        <v>5</v>
      </c>
      <c r="K143" s="41">
        <f t="shared" si="4"/>
        <v>202.98000000000002</v>
      </c>
      <c r="L143" s="38" t="s">
        <v>9</v>
      </c>
      <c r="M143" s="29" t="s">
        <v>743</v>
      </c>
    </row>
    <row r="144" spans="1:13" s="42" customFormat="1" ht="31.5">
      <c r="A144" s="38">
        <v>55</v>
      </c>
      <c r="B144" s="29" t="s">
        <v>8</v>
      </c>
      <c r="C144" s="38" t="s">
        <v>6</v>
      </c>
      <c r="D144" s="38"/>
      <c r="E144" s="35" t="s">
        <v>491</v>
      </c>
      <c r="F144" s="38" t="s">
        <v>650</v>
      </c>
      <c r="G144" s="38" t="s">
        <v>6</v>
      </c>
      <c r="H144" s="36">
        <v>5</v>
      </c>
      <c r="I144" s="36">
        <v>5</v>
      </c>
      <c r="J144" s="41">
        <v>5</v>
      </c>
      <c r="K144" s="41">
        <f t="shared" si="4"/>
        <v>197.98000000000002</v>
      </c>
      <c r="L144" s="38" t="s">
        <v>9</v>
      </c>
      <c r="M144" s="29" t="s">
        <v>743</v>
      </c>
    </row>
    <row r="145" spans="1:13" s="42" customFormat="1" ht="31.5">
      <c r="A145" s="38">
        <v>56</v>
      </c>
      <c r="B145" s="29" t="s">
        <v>8</v>
      </c>
      <c r="C145" s="38" t="s">
        <v>6</v>
      </c>
      <c r="D145" s="38"/>
      <c r="E145" s="35" t="s">
        <v>492</v>
      </c>
      <c r="F145" s="38" t="s">
        <v>650</v>
      </c>
      <c r="G145" s="38" t="s">
        <v>6</v>
      </c>
      <c r="H145" s="36">
        <v>5</v>
      </c>
      <c r="I145" s="36">
        <v>5</v>
      </c>
      <c r="J145" s="41">
        <v>5</v>
      </c>
      <c r="K145" s="41">
        <f t="shared" si="4"/>
        <v>192.98000000000002</v>
      </c>
      <c r="L145" s="38" t="s">
        <v>9</v>
      </c>
      <c r="M145" s="29" t="s">
        <v>743</v>
      </c>
    </row>
    <row r="146" spans="1:13" s="42" customFormat="1" ht="42">
      <c r="A146" s="32">
        <v>57</v>
      </c>
      <c r="B146" s="29" t="s">
        <v>8</v>
      </c>
      <c r="C146" s="38" t="s">
        <v>6</v>
      </c>
      <c r="D146" s="38"/>
      <c r="E146" s="35" t="s">
        <v>493</v>
      </c>
      <c r="F146" s="38" t="s">
        <v>650</v>
      </c>
      <c r="G146" s="38" t="s">
        <v>6</v>
      </c>
      <c r="H146" s="36">
        <v>6.5</v>
      </c>
      <c r="I146" s="36">
        <v>6.5</v>
      </c>
      <c r="J146" s="41">
        <v>6.5</v>
      </c>
      <c r="K146" s="41">
        <f t="shared" si="4"/>
        <v>186.48000000000002</v>
      </c>
      <c r="L146" s="38" t="s">
        <v>9</v>
      </c>
      <c r="M146" s="29" t="s">
        <v>777</v>
      </c>
    </row>
    <row r="147" spans="1:13" s="42" customFormat="1" ht="31.5">
      <c r="A147" s="38">
        <v>58</v>
      </c>
      <c r="B147" s="29" t="s">
        <v>8</v>
      </c>
      <c r="C147" s="38" t="s">
        <v>6</v>
      </c>
      <c r="D147" s="38"/>
      <c r="E147" s="35" t="s">
        <v>494</v>
      </c>
      <c r="F147" s="38" t="s">
        <v>650</v>
      </c>
      <c r="G147" s="38" t="s">
        <v>6</v>
      </c>
      <c r="H147" s="36">
        <v>5</v>
      </c>
      <c r="I147" s="36">
        <v>5</v>
      </c>
      <c r="J147" s="41">
        <v>5</v>
      </c>
      <c r="K147" s="41">
        <f t="shared" si="4"/>
        <v>181.48000000000002</v>
      </c>
      <c r="L147" s="38" t="s">
        <v>9</v>
      </c>
      <c r="M147" s="29" t="s">
        <v>743</v>
      </c>
    </row>
    <row r="148" spans="1:13" s="42" customFormat="1" ht="22.5">
      <c r="A148" s="38">
        <v>59</v>
      </c>
      <c r="B148" s="29" t="s">
        <v>8</v>
      </c>
      <c r="C148" s="38" t="s">
        <v>6</v>
      </c>
      <c r="D148" s="38"/>
      <c r="E148" s="35" t="s">
        <v>495</v>
      </c>
      <c r="F148" s="38" t="s">
        <v>652</v>
      </c>
      <c r="G148" s="38" t="s">
        <v>6</v>
      </c>
      <c r="H148" s="36">
        <v>20</v>
      </c>
      <c r="I148" s="36">
        <v>20</v>
      </c>
      <c r="J148" s="41">
        <v>0</v>
      </c>
      <c r="K148" s="41">
        <f t="shared" si="4"/>
        <v>181.48000000000002</v>
      </c>
      <c r="L148" s="38" t="s">
        <v>12</v>
      </c>
      <c r="M148" s="29" t="s">
        <v>743</v>
      </c>
    </row>
    <row r="149" spans="1:13" s="42" customFormat="1" ht="21">
      <c r="A149" s="38">
        <v>60</v>
      </c>
      <c r="B149" s="29" t="s">
        <v>8</v>
      </c>
      <c r="C149" s="38" t="s">
        <v>6</v>
      </c>
      <c r="D149" s="38"/>
      <c r="E149" s="35" t="s">
        <v>496</v>
      </c>
      <c r="F149" s="38" t="s">
        <v>650</v>
      </c>
      <c r="G149" s="38" t="s">
        <v>6</v>
      </c>
      <c r="H149" s="35">
        <v>0.90947</v>
      </c>
      <c r="I149" s="35">
        <v>0.90947</v>
      </c>
      <c r="J149" s="41">
        <v>0.90947</v>
      </c>
      <c r="K149" s="41">
        <f t="shared" si="4"/>
        <v>180.57053000000002</v>
      </c>
      <c r="L149" s="38" t="s">
        <v>9</v>
      </c>
      <c r="M149" s="29" t="s">
        <v>760</v>
      </c>
    </row>
    <row r="150" spans="1:13" s="42" customFormat="1" ht="21">
      <c r="A150" s="32">
        <v>61</v>
      </c>
      <c r="B150" s="35" t="s">
        <v>116</v>
      </c>
      <c r="C150" s="38" t="s">
        <v>6</v>
      </c>
      <c r="D150" s="38"/>
      <c r="E150" s="35" t="s">
        <v>497</v>
      </c>
      <c r="F150" s="38" t="s">
        <v>650</v>
      </c>
      <c r="G150" s="38" t="s">
        <v>6</v>
      </c>
      <c r="H150" s="36">
        <v>10</v>
      </c>
      <c r="I150" s="36">
        <v>10</v>
      </c>
      <c r="J150" s="41">
        <v>10</v>
      </c>
      <c r="K150" s="41">
        <f t="shared" si="4"/>
        <v>170.57053000000002</v>
      </c>
      <c r="L150" s="38" t="s">
        <v>9</v>
      </c>
      <c r="M150" s="29" t="s">
        <v>10</v>
      </c>
    </row>
    <row r="151" spans="1:13" s="42" customFormat="1" ht="31.5">
      <c r="A151" s="38">
        <v>62</v>
      </c>
      <c r="B151" s="35" t="s">
        <v>116</v>
      </c>
      <c r="C151" s="38" t="s">
        <v>6</v>
      </c>
      <c r="D151" s="38"/>
      <c r="E151" s="35" t="s">
        <v>498</v>
      </c>
      <c r="F151" s="38" t="s">
        <v>650</v>
      </c>
      <c r="G151" s="38" t="s">
        <v>6</v>
      </c>
      <c r="H151" s="36">
        <v>15</v>
      </c>
      <c r="I151" s="36">
        <v>15</v>
      </c>
      <c r="J151" s="41">
        <v>15</v>
      </c>
      <c r="K151" s="41">
        <f t="shared" si="4"/>
        <v>155.57053000000002</v>
      </c>
      <c r="L151" s="38" t="s">
        <v>9</v>
      </c>
      <c r="M151" s="29" t="s">
        <v>10</v>
      </c>
    </row>
    <row r="152" spans="1:13" s="42" customFormat="1" ht="31.5">
      <c r="A152" s="38">
        <v>63</v>
      </c>
      <c r="B152" s="35" t="s">
        <v>8</v>
      </c>
      <c r="C152" s="38" t="s">
        <v>6</v>
      </c>
      <c r="D152" s="38"/>
      <c r="E152" s="35" t="s">
        <v>499</v>
      </c>
      <c r="F152" s="38" t="s">
        <v>650</v>
      </c>
      <c r="G152" s="38" t="s">
        <v>6</v>
      </c>
      <c r="H152" s="35">
        <v>1.25</v>
      </c>
      <c r="I152" s="35">
        <v>1.25</v>
      </c>
      <c r="J152" s="41">
        <v>1.25</v>
      </c>
      <c r="K152" s="41">
        <f t="shared" si="4"/>
        <v>154.32053000000002</v>
      </c>
      <c r="L152" s="38" t="s">
        <v>9</v>
      </c>
      <c r="M152" s="35" t="s">
        <v>761</v>
      </c>
    </row>
    <row r="153" spans="1:13" s="42" customFormat="1" ht="21">
      <c r="A153" s="38">
        <v>64</v>
      </c>
      <c r="B153" s="35" t="s">
        <v>8</v>
      </c>
      <c r="C153" s="38" t="s">
        <v>6</v>
      </c>
      <c r="D153" s="38"/>
      <c r="E153" s="35" t="s">
        <v>500</v>
      </c>
      <c r="F153" s="38" t="s">
        <v>650</v>
      </c>
      <c r="G153" s="38" t="s">
        <v>6</v>
      </c>
      <c r="H153" s="36">
        <v>1.5</v>
      </c>
      <c r="I153" s="36">
        <v>1.5</v>
      </c>
      <c r="J153" s="41">
        <v>1.5</v>
      </c>
      <c r="K153" s="41">
        <f t="shared" si="4"/>
        <v>152.82053000000002</v>
      </c>
      <c r="L153" s="38" t="s">
        <v>9</v>
      </c>
      <c r="M153" s="35" t="s">
        <v>761</v>
      </c>
    </row>
    <row r="154" spans="1:13" s="42" customFormat="1" ht="31.5">
      <c r="A154" s="32">
        <v>65</v>
      </c>
      <c r="B154" s="35" t="s">
        <v>8</v>
      </c>
      <c r="C154" s="38" t="s">
        <v>6</v>
      </c>
      <c r="D154" s="38"/>
      <c r="E154" s="35" t="s">
        <v>501</v>
      </c>
      <c r="F154" s="38" t="s">
        <v>650</v>
      </c>
      <c r="G154" s="38" t="s">
        <v>6</v>
      </c>
      <c r="H154" s="36">
        <v>1</v>
      </c>
      <c r="I154" s="36">
        <v>1</v>
      </c>
      <c r="J154" s="41">
        <v>1</v>
      </c>
      <c r="K154" s="41">
        <f t="shared" si="4"/>
        <v>151.82053000000002</v>
      </c>
      <c r="L154" s="38" t="s">
        <v>9</v>
      </c>
      <c r="M154" s="35" t="s">
        <v>761</v>
      </c>
    </row>
    <row r="155" spans="1:13" s="42" customFormat="1" ht="31.5">
      <c r="A155" s="38">
        <v>66</v>
      </c>
      <c r="B155" s="35" t="s">
        <v>8</v>
      </c>
      <c r="C155" s="38" t="s">
        <v>6</v>
      </c>
      <c r="D155" s="38"/>
      <c r="E155" s="35" t="s">
        <v>502</v>
      </c>
      <c r="F155" s="38" t="s">
        <v>650</v>
      </c>
      <c r="G155" s="38" t="s">
        <v>6</v>
      </c>
      <c r="H155" s="35">
        <v>1.25</v>
      </c>
      <c r="I155" s="35">
        <v>1.25</v>
      </c>
      <c r="J155" s="41">
        <v>1.25</v>
      </c>
      <c r="K155" s="41">
        <f t="shared" si="4"/>
        <v>150.57053000000002</v>
      </c>
      <c r="L155" s="38" t="s">
        <v>9</v>
      </c>
      <c r="M155" s="35" t="s">
        <v>761</v>
      </c>
    </row>
    <row r="156" spans="1:13" s="42" customFormat="1" ht="21">
      <c r="A156" s="38">
        <v>67</v>
      </c>
      <c r="B156" s="35" t="s">
        <v>8</v>
      </c>
      <c r="C156" s="38" t="s">
        <v>6</v>
      </c>
      <c r="D156" s="38"/>
      <c r="E156" s="35" t="s">
        <v>503</v>
      </c>
      <c r="F156" s="38" t="s">
        <v>650</v>
      </c>
      <c r="G156" s="38" t="s">
        <v>6</v>
      </c>
      <c r="H156" s="36">
        <v>1</v>
      </c>
      <c r="I156" s="36">
        <v>1</v>
      </c>
      <c r="J156" s="41">
        <v>1</v>
      </c>
      <c r="K156" s="41">
        <f t="shared" ref="K156:K168" si="5">K155-J156</f>
        <v>149.57053000000002</v>
      </c>
      <c r="L156" s="38" t="s">
        <v>9</v>
      </c>
      <c r="M156" s="35" t="s">
        <v>761</v>
      </c>
    </row>
    <row r="157" spans="1:13" s="42" customFormat="1" ht="21">
      <c r="A157" s="38">
        <v>68</v>
      </c>
      <c r="B157" s="35" t="s">
        <v>8</v>
      </c>
      <c r="C157" s="38" t="s">
        <v>6</v>
      </c>
      <c r="D157" s="38"/>
      <c r="E157" s="35" t="s">
        <v>504</v>
      </c>
      <c r="F157" s="38" t="s">
        <v>650</v>
      </c>
      <c r="G157" s="38" t="s">
        <v>6</v>
      </c>
      <c r="H157" s="36">
        <v>1</v>
      </c>
      <c r="I157" s="36">
        <v>1</v>
      </c>
      <c r="J157" s="41">
        <v>1</v>
      </c>
      <c r="K157" s="41">
        <f t="shared" si="5"/>
        <v>148.57053000000002</v>
      </c>
      <c r="L157" s="38" t="s">
        <v>9</v>
      </c>
      <c r="M157" s="35" t="s">
        <v>761</v>
      </c>
    </row>
    <row r="158" spans="1:13" s="42" customFormat="1" ht="21">
      <c r="A158" s="32">
        <v>69</v>
      </c>
      <c r="B158" s="35" t="s">
        <v>8</v>
      </c>
      <c r="C158" s="38" t="s">
        <v>6</v>
      </c>
      <c r="D158" s="38"/>
      <c r="E158" s="35" t="s">
        <v>505</v>
      </c>
      <c r="F158" s="38" t="s">
        <v>650</v>
      </c>
      <c r="G158" s="38" t="s">
        <v>6</v>
      </c>
      <c r="H158" s="36">
        <v>1</v>
      </c>
      <c r="I158" s="36">
        <v>1</v>
      </c>
      <c r="J158" s="41">
        <v>1</v>
      </c>
      <c r="K158" s="41">
        <f t="shared" si="5"/>
        <v>147.57053000000002</v>
      </c>
      <c r="L158" s="38" t="s">
        <v>9</v>
      </c>
      <c r="M158" s="35" t="s">
        <v>761</v>
      </c>
    </row>
    <row r="159" spans="1:13" s="42" customFormat="1" ht="21">
      <c r="A159" s="38">
        <v>70</v>
      </c>
      <c r="B159" s="35" t="s">
        <v>8</v>
      </c>
      <c r="C159" s="38" t="s">
        <v>6</v>
      </c>
      <c r="D159" s="38"/>
      <c r="E159" s="35" t="s">
        <v>506</v>
      </c>
      <c r="F159" s="38" t="s">
        <v>650</v>
      </c>
      <c r="G159" s="38" t="s">
        <v>6</v>
      </c>
      <c r="H159" s="36">
        <v>1</v>
      </c>
      <c r="I159" s="36">
        <v>1</v>
      </c>
      <c r="J159" s="41">
        <v>1</v>
      </c>
      <c r="K159" s="41">
        <f t="shared" si="5"/>
        <v>146.57053000000002</v>
      </c>
      <c r="L159" s="38" t="s">
        <v>9</v>
      </c>
      <c r="M159" s="35" t="s">
        <v>761</v>
      </c>
    </row>
    <row r="160" spans="1:13" s="42" customFormat="1" ht="31.5">
      <c r="A160" s="38">
        <v>71</v>
      </c>
      <c r="B160" s="35" t="s">
        <v>8</v>
      </c>
      <c r="C160" s="38" t="s">
        <v>6</v>
      </c>
      <c r="D160" s="38"/>
      <c r="E160" s="35" t="s">
        <v>507</v>
      </c>
      <c r="F160" s="38" t="s">
        <v>650</v>
      </c>
      <c r="G160" s="38" t="s">
        <v>6</v>
      </c>
      <c r="H160" s="36">
        <v>1.5</v>
      </c>
      <c r="I160" s="36">
        <v>1.5</v>
      </c>
      <c r="J160" s="41">
        <v>1.5</v>
      </c>
      <c r="K160" s="41">
        <f t="shared" si="5"/>
        <v>145.07053000000002</v>
      </c>
      <c r="L160" s="38" t="s">
        <v>9</v>
      </c>
      <c r="M160" s="35" t="s">
        <v>778</v>
      </c>
    </row>
    <row r="161" spans="1:13" s="42" customFormat="1" ht="31.5">
      <c r="A161" s="38">
        <v>72</v>
      </c>
      <c r="B161" s="35" t="s">
        <v>8</v>
      </c>
      <c r="C161" s="38" t="s">
        <v>6</v>
      </c>
      <c r="D161" s="38"/>
      <c r="E161" s="35" t="s">
        <v>508</v>
      </c>
      <c r="F161" s="38" t="s">
        <v>650</v>
      </c>
      <c r="G161" s="38" t="s">
        <v>6</v>
      </c>
      <c r="H161" s="36">
        <v>1.5</v>
      </c>
      <c r="I161" s="36">
        <v>1.5</v>
      </c>
      <c r="J161" s="41">
        <v>1.5</v>
      </c>
      <c r="K161" s="41">
        <f t="shared" si="5"/>
        <v>143.57053000000002</v>
      </c>
      <c r="L161" s="38" t="s">
        <v>9</v>
      </c>
      <c r="M161" s="35" t="s">
        <v>778</v>
      </c>
    </row>
    <row r="162" spans="1:13" s="42" customFormat="1" ht="24">
      <c r="A162" s="32">
        <v>73</v>
      </c>
      <c r="B162" s="51" t="s">
        <v>116</v>
      </c>
      <c r="C162" s="38" t="s">
        <v>6</v>
      </c>
      <c r="D162" s="38"/>
      <c r="E162" s="29" t="s">
        <v>509</v>
      </c>
      <c r="F162" s="38" t="s">
        <v>650</v>
      </c>
      <c r="G162" s="38" t="s">
        <v>6</v>
      </c>
      <c r="H162" s="52">
        <v>25</v>
      </c>
      <c r="I162" s="52">
        <v>25</v>
      </c>
      <c r="J162" s="41">
        <v>0</v>
      </c>
      <c r="K162" s="41">
        <f t="shared" si="5"/>
        <v>143.57053000000002</v>
      </c>
      <c r="L162" s="38" t="s">
        <v>12</v>
      </c>
      <c r="M162" s="29" t="s">
        <v>10</v>
      </c>
    </row>
    <row r="163" spans="1:13" s="42" customFormat="1" ht="24">
      <c r="A163" s="38">
        <v>74</v>
      </c>
      <c r="B163" s="51" t="s">
        <v>116</v>
      </c>
      <c r="C163" s="38" t="s">
        <v>6</v>
      </c>
      <c r="D163" s="38"/>
      <c r="E163" s="29" t="s">
        <v>510</v>
      </c>
      <c r="F163" s="38" t="s">
        <v>651</v>
      </c>
      <c r="G163" s="38" t="s">
        <v>6</v>
      </c>
      <c r="H163" s="52">
        <v>4</v>
      </c>
      <c r="I163" s="52">
        <v>4</v>
      </c>
      <c r="J163" s="41">
        <v>4</v>
      </c>
      <c r="K163" s="41">
        <f t="shared" si="5"/>
        <v>139.57053000000002</v>
      </c>
      <c r="L163" s="38" t="s">
        <v>9</v>
      </c>
      <c r="M163" s="29" t="s">
        <v>10</v>
      </c>
    </row>
    <row r="164" spans="1:13" s="42" customFormat="1" ht="38.25">
      <c r="A164" s="38">
        <v>75</v>
      </c>
      <c r="B164" s="53" t="s">
        <v>515</v>
      </c>
      <c r="C164" s="38" t="s">
        <v>6</v>
      </c>
      <c r="D164" s="38"/>
      <c r="E164" s="29" t="s">
        <v>78</v>
      </c>
      <c r="F164" s="38" t="s">
        <v>650</v>
      </c>
      <c r="G164" s="38" t="s">
        <v>6</v>
      </c>
      <c r="H164" s="52">
        <v>5</v>
      </c>
      <c r="I164" s="52">
        <v>5</v>
      </c>
      <c r="J164" s="41">
        <v>5</v>
      </c>
      <c r="K164" s="41">
        <f t="shared" si="5"/>
        <v>134.57053000000002</v>
      </c>
      <c r="L164" s="38" t="s">
        <v>9</v>
      </c>
      <c r="M164" s="29" t="s">
        <v>119</v>
      </c>
    </row>
    <row r="165" spans="1:13" s="42" customFormat="1" ht="38.25">
      <c r="A165" s="38">
        <v>76</v>
      </c>
      <c r="B165" s="53" t="s">
        <v>515</v>
      </c>
      <c r="C165" s="38" t="s">
        <v>6</v>
      </c>
      <c r="D165" s="38"/>
      <c r="E165" s="29" t="s">
        <v>79</v>
      </c>
      <c r="F165" s="38" t="s">
        <v>650</v>
      </c>
      <c r="G165" s="38" t="s">
        <v>6</v>
      </c>
      <c r="H165" s="52">
        <v>5</v>
      </c>
      <c r="I165" s="52">
        <v>5</v>
      </c>
      <c r="J165" s="41">
        <v>5</v>
      </c>
      <c r="K165" s="41">
        <f t="shared" si="5"/>
        <v>129.57053000000002</v>
      </c>
      <c r="L165" s="38" t="s">
        <v>9</v>
      </c>
      <c r="M165" s="29" t="s">
        <v>119</v>
      </c>
    </row>
    <row r="166" spans="1:13" s="42" customFormat="1" ht="45">
      <c r="A166" s="32">
        <v>77</v>
      </c>
      <c r="B166" s="35" t="s">
        <v>516</v>
      </c>
      <c r="C166" s="38" t="s">
        <v>6</v>
      </c>
      <c r="D166" s="38"/>
      <c r="E166" s="29" t="s">
        <v>511</v>
      </c>
      <c r="F166" s="38" t="s">
        <v>650</v>
      </c>
      <c r="G166" s="38" t="s">
        <v>6</v>
      </c>
      <c r="H166" s="39">
        <v>0.75</v>
      </c>
      <c r="I166" s="44">
        <v>0.75</v>
      </c>
      <c r="J166" s="41">
        <v>0.75</v>
      </c>
      <c r="K166" s="41">
        <f t="shared" si="5"/>
        <v>128.82053000000002</v>
      </c>
      <c r="L166" s="38" t="s">
        <v>9</v>
      </c>
      <c r="M166" s="29" t="s">
        <v>119</v>
      </c>
    </row>
    <row r="167" spans="1:13" s="42" customFormat="1" ht="22.5">
      <c r="A167" s="32">
        <v>78</v>
      </c>
      <c r="B167" s="35" t="s">
        <v>719</v>
      </c>
      <c r="C167" s="38" t="s">
        <v>6</v>
      </c>
      <c r="D167" s="38"/>
      <c r="E167" s="29" t="s">
        <v>720</v>
      </c>
      <c r="F167" s="38" t="s">
        <v>650</v>
      </c>
      <c r="G167" s="38" t="s">
        <v>6</v>
      </c>
      <c r="H167" s="44">
        <v>8</v>
      </c>
      <c r="I167" s="44">
        <v>8</v>
      </c>
      <c r="J167" s="41">
        <v>8</v>
      </c>
      <c r="K167" s="41">
        <f t="shared" si="5"/>
        <v>120.82053000000002</v>
      </c>
      <c r="L167" s="38" t="s">
        <v>9</v>
      </c>
      <c r="M167" s="35" t="s">
        <v>779</v>
      </c>
    </row>
    <row r="168" spans="1:13" s="42" customFormat="1" ht="45">
      <c r="A168" s="32">
        <v>79</v>
      </c>
      <c r="B168" s="35" t="s">
        <v>719</v>
      </c>
      <c r="C168" s="38" t="s">
        <v>6</v>
      </c>
      <c r="D168" s="38"/>
      <c r="E168" s="29" t="s">
        <v>721</v>
      </c>
      <c r="F168" s="38" t="s">
        <v>650</v>
      </c>
      <c r="G168" s="38" t="s">
        <v>6</v>
      </c>
      <c r="H168" s="44">
        <v>0.65</v>
      </c>
      <c r="I168" s="44">
        <v>0.65</v>
      </c>
      <c r="J168" s="41">
        <v>0.65</v>
      </c>
      <c r="K168" s="41">
        <f t="shared" si="5"/>
        <v>120.17053000000001</v>
      </c>
      <c r="L168" s="38" t="s">
        <v>9</v>
      </c>
      <c r="M168" s="35" t="s">
        <v>743</v>
      </c>
    </row>
    <row r="169" spans="1:13" s="48" customFormat="1">
      <c r="A169" s="210" t="s">
        <v>659</v>
      </c>
      <c r="B169" s="211"/>
      <c r="C169" s="15" t="s">
        <v>6</v>
      </c>
      <c r="D169" s="15"/>
      <c r="E169" s="15"/>
      <c r="F169" s="15"/>
      <c r="G169" s="15"/>
      <c r="H169" s="46">
        <f>SUM(H90:H168)</f>
        <v>490.12846999999999</v>
      </c>
      <c r="I169" s="46">
        <f>SUM(I90:I168)</f>
        <v>490.12846999999999</v>
      </c>
      <c r="J169" s="50">
        <f>SUM(J90:J168)</f>
        <v>379.82946999999996</v>
      </c>
      <c r="K169" s="47">
        <f>D90-J169</f>
        <v>120.17053000000004</v>
      </c>
      <c r="L169" s="15"/>
      <c r="M169" s="15"/>
    </row>
    <row r="170" spans="1:13" s="37" customFormat="1" ht="38.25">
      <c r="A170" s="32">
        <v>1</v>
      </c>
      <c r="B170" s="54" t="s">
        <v>8</v>
      </c>
      <c r="C170" s="32" t="s">
        <v>554</v>
      </c>
      <c r="D170" s="34">
        <v>500</v>
      </c>
      <c r="E170" s="35" t="s">
        <v>555</v>
      </c>
      <c r="F170" s="32" t="s">
        <v>650</v>
      </c>
      <c r="G170" s="32" t="s">
        <v>554</v>
      </c>
      <c r="H170" s="36">
        <v>20</v>
      </c>
      <c r="I170" s="36">
        <v>20</v>
      </c>
      <c r="J170" s="34">
        <v>0</v>
      </c>
      <c r="K170" s="34">
        <f>I170-J170</f>
        <v>20</v>
      </c>
      <c r="L170" s="32" t="s">
        <v>12</v>
      </c>
      <c r="M170" s="54" t="s">
        <v>743</v>
      </c>
    </row>
    <row r="171" spans="1:13" s="42" customFormat="1" ht="25.5">
      <c r="A171" s="38">
        <v>2</v>
      </c>
      <c r="B171" s="55" t="s">
        <v>8</v>
      </c>
      <c r="C171" s="38" t="s">
        <v>554</v>
      </c>
      <c r="D171" s="38"/>
      <c r="E171" s="29" t="s">
        <v>556</v>
      </c>
      <c r="F171" s="38" t="s">
        <v>650</v>
      </c>
      <c r="G171" s="38" t="s">
        <v>554</v>
      </c>
      <c r="H171" s="40">
        <v>3</v>
      </c>
      <c r="I171" s="40">
        <v>3</v>
      </c>
      <c r="J171" s="41">
        <v>0</v>
      </c>
      <c r="K171" s="34">
        <f t="shared" ref="K171:K213" si="6">I171-J171</f>
        <v>3</v>
      </c>
      <c r="L171" s="38" t="s">
        <v>12</v>
      </c>
      <c r="M171" s="55" t="s">
        <v>743</v>
      </c>
    </row>
    <row r="172" spans="1:13" s="42" customFormat="1" ht="25.5">
      <c r="A172" s="38">
        <v>3</v>
      </c>
      <c r="B172" s="55" t="s">
        <v>8</v>
      </c>
      <c r="C172" s="38" t="s">
        <v>554</v>
      </c>
      <c r="D172" s="38"/>
      <c r="E172" s="29" t="s">
        <v>557</v>
      </c>
      <c r="F172" s="38" t="s">
        <v>650</v>
      </c>
      <c r="G172" s="38" t="s">
        <v>554</v>
      </c>
      <c r="H172" s="40">
        <v>16.5</v>
      </c>
      <c r="I172" s="40">
        <v>16.5</v>
      </c>
      <c r="J172" s="41">
        <v>0</v>
      </c>
      <c r="K172" s="34">
        <f t="shared" si="6"/>
        <v>16.5</v>
      </c>
      <c r="L172" s="38" t="s">
        <v>12</v>
      </c>
      <c r="M172" s="55" t="s">
        <v>743</v>
      </c>
    </row>
    <row r="173" spans="1:13" s="42" customFormat="1" ht="78.75">
      <c r="A173" s="38">
        <v>4</v>
      </c>
      <c r="B173" s="55" t="s">
        <v>8</v>
      </c>
      <c r="C173" s="38" t="s">
        <v>554</v>
      </c>
      <c r="D173" s="38"/>
      <c r="E173" s="29" t="s">
        <v>558</v>
      </c>
      <c r="F173" s="38" t="s">
        <v>650</v>
      </c>
      <c r="G173" s="38" t="s">
        <v>554</v>
      </c>
      <c r="H173" s="40">
        <v>2.25</v>
      </c>
      <c r="I173" s="40">
        <v>2.25</v>
      </c>
      <c r="J173" s="41">
        <v>2.25</v>
      </c>
      <c r="K173" s="34">
        <f t="shared" si="6"/>
        <v>0</v>
      </c>
      <c r="L173" s="38" t="s">
        <v>9</v>
      </c>
      <c r="M173" s="55" t="s">
        <v>743</v>
      </c>
    </row>
    <row r="174" spans="1:13" s="42" customFormat="1" ht="78.75">
      <c r="A174" s="38">
        <v>5</v>
      </c>
      <c r="B174" s="55" t="s">
        <v>8</v>
      </c>
      <c r="C174" s="38" t="s">
        <v>554</v>
      </c>
      <c r="D174" s="38"/>
      <c r="E174" s="29" t="s">
        <v>814</v>
      </c>
      <c r="F174" s="38" t="s">
        <v>650</v>
      </c>
      <c r="G174" s="38" t="s">
        <v>554</v>
      </c>
      <c r="H174" s="40">
        <v>2</v>
      </c>
      <c r="I174" s="40">
        <v>2</v>
      </c>
      <c r="J174" s="41">
        <v>2</v>
      </c>
      <c r="K174" s="34">
        <f t="shared" si="6"/>
        <v>0</v>
      </c>
      <c r="L174" s="38" t="s">
        <v>9</v>
      </c>
      <c r="M174" s="55" t="s">
        <v>743</v>
      </c>
    </row>
    <row r="175" spans="1:13" s="42" customFormat="1" ht="25.5">
      <c r="A175" s="38">
        <v>6</v>
      </c>
      <c r="B175" s="55" t="s">
        <v>8</v>
      </c>
      <c r="C175" s="38" t="s">
        <v>554</v>
      </c>
      <c r="D175" s="38"/>
      <c r="E175" s="29" t="s">
        <v>559</v>
      </c>
      <c r="F175" s="38" t="s">
        <v>650</v>
      </c>
      <c r="G175" s="38" t="s">
        <v>554</v>
      </c>
      <c r="H175" s="40">
        <v>4</v>
      </c>
      <c r="I175" s="40">
        <v>4</v>
      </c>
      <c r="J175" s="41">
        <v>4</v>
      </c>
      <c r="K175" s="34">
        <f t="shared" si="6"/>
        <v>0</v>
      </c>
      <c r="L175" s="38" t="s">
        <v>9</v>
      </c>
      <c r="M175" s="55" t="s">
        <v>780</v>
      </c>
    </row>
    <row r="176" spans="1:13" s="42" customFormat="1" ht="25.5">
      <c r="A176" s="38">
        <v>7</v>
      </c>
      <c r="B176" s="55" t="s">
        <v>8</v>
      </c>
      <c r="C176" s="38" t="s">
        <v>554</v>
      </c>
      <c r="D176" s="38"/>
      <c r="E176" s="29" t="s">
        <v>560</v>
      </c>
      <c r="F176" s="38" t="s">
        <v>650</v>
      </c>
      <c r="G176" s="38" t="s">
        <v>554</v>
      </c>
      <c r="H176" s="40">
        <v>2</v>
      </c>
      <c r="I176" s="40">
        <v>2</v>
      </c>
      <c r="J176" s="41">
        <v>2</v>
      </c>
      <c r="K176" s="34">
        <f t="shared" si="6"/>
        <v>0</v>
      </c>
      <c r="L176" s="38" t="s">
        <v>9</v>
      </c>
      <c r="M176" s="55" t="s">
        <v>780</v>
      </c>
    </row>
    <row r="177" spans="1:13" s="42" customFormat="1" ht="25.5">
      <c r="A177" s="38">
        <v>8</v>
      </c>
      <c r="B177" s="55" t="s">
        <v>8</v>
      </c>
      <c r="C177" s="38" t="s">
        <v>554</v>
      </c>
      <c r="D177" s="38"/>
      <c r="E177" s="29" t="s">
        <v>561</v>
      </c>
      <c r="F177" s="38" t="s">
        <v>650</v>
      </c>
      <c r="G177" s="38" t="s">
        <v>554</v>
      </c>
      <c r="H177" s="40">
        <v>9.26</v>
      </c>
      <c r="I177" s="40">
        <v>9.26</v>
      </c>
      <c r="J177" s="41">
        <v>0</v>
      </c>
      <c r="K177" s="34">
        <f t="shared" si="6"/>
        <v>9.26</v>
      </c>
      <c r="L177" s="38" t="s">
        <v>12</v>
      </c>
      <c r="M177" s="55" t="s">
        <v>781</v>
      </c>
    </row>
    <row r="178" spans="1:13" s="42" customFormat="1" ht="25.5">
      <c r="A178" s="38">
        <v>9</v>
      </c>
      <c r="B178" s="55" t="s">
        <v>512</v>
      </c>
      <c r="C178" s="38" t="s">
        <v>554</v>
      </c>
      <c r="D178" s="38"/>
      <c r="E178" s="29" t="s">
        <v>562</v>
      </c>
      <c r="F178" s="38" t="s">
        <v>650</v>
      </c>
      <c r="G178" s="38" t="s">
        <v>554</v>
      </c>
      <c r="H178" s="40">
        <v>35</v>
      </c>
      <c r="I178" s="40">
        <v>35</v>
      </c>
      <c r="J178" s="41">
        <v>0</v>
      </c>
      <c r="K178" s="34">
        <f t="shared" si="6"/>
        <v>35</v>
      </c>
      <c r="L178" s="38" t="s">
        <v>12</v>
      </c>
      <c r="M178" s="29" t="s">
        <v>10</v>
      </c>
    </row>
    <row r="179" spans="1:13" s="42" customFormat="1" ht="25.5">
      <c r="A179" s="38">
        <v>10</v>
      </c>
      <c r="B179" s="55" t="s">
        <v>512</v>
      </c>
      <c r="C179" s="38" t="s">
        <v>554</v>
      </c>
      <c r="D179" s="38"/>
      <c r="E179" s="29" t="s">
        <v>563</v>
      </c>
      <c r="F179" s="38" t="s">
        <v>650</v>
      </c>
      <c r="G179" s="38" t="s">
        <v>554</v>
      </c>
      <c r="H179" s="40">
        <v>25</v>
      </c>
      <c r="I179" s="40">
        <v>25</v>
      </c>
      <c r="J179" s="41">
        <v>0</v>
      </c>
      <c r="K179" s="34">
        <f t="shared" si="6"/>
        <v>25</v>
      </c>
      <c r="L179" s="38" t="s">
        <v>12</v>
      </c>
      <c r="M179" s="29" t="s">
        <v>10</v>
      </c>
    </row>
    <row r="180" spans="1:13" s="42" customFormat="1" ht="25.5">
      <c r="A180" s="38">
        <v>11</v>
      </c>
      <c r="B180" s="55" t="s">
        <v>512</v>
      </c>
      <c r="C180" s="38" t="s">
        <v>554</v>
      </c>
      <c r="D180" s="38"/>
      <c r="E180" s="29" t="s">
        <v>564</v>
      </c>
      <c r="F180" s="38" t="s">
        <v>650</v>
      </c>
      <c r="G180" s="38" t="s">
        <v>554</v>
      </c>
      <c r="H180" s="40">
        <v>23.15</v>
      </c>
      <c r="I180" s="40">
        <v>23.15</v>
      </c>
      <c r="J180" s="41">
        <v>0</v>
      </c>
      <c r="K180" s="34">
        <f t="shared" si="6"/>
        <v>23.15</v>
      </c>
      <c r="L180" s="38" t="s">
        <v>12</v>
      </c>
      <c r="M180" s="29" t="s">
        <v>10</v>
      </c>
    </row>
    <row r="181" spans="1:13" s="42" customFormat="1" ht="45">
      <c r="A181" s="38">
        <v>12</v>
      </c>
      <c r="B181" s="55" t="s">
        <v>512</v>
      </c>
      <c r="C181" s="38" t="s">
        <v>554</v>
      </c>
      <c r="D181" s="38"/>
      <c r="E181" s="29" t="s">
        <v>565</v>
      </c>
      <c r="F181" s="38" t="s">
        <v>650</v>
      </c>
      <c r="G181" s="38" t="s">
        <v>554</v>
      </c>
      <c r="H181" s="40">
        <v>0.75</v>
      </c>
      <c r="I181" s="40">
        <v>0.75</v>
      </c>
      <c r="J181" s="41">
        <v>0.75</v>
      </c>
      <c r="K181" s="34">
        <f t="shared" si="6"/>
        <v>0</v>
      </c>
      <c r="L181" s="38" t="s">
        <v>9</v>
      </c>
      <c r="M181" s="29" t="s">
        <v>10</v>
      </c>
    </row>
    <row r="182" spans="1:13" s="42" customFormat="1" ht="25.5">
      <c r="A182" s="38">
        <v>13</v>
      </c>
      <c r="B182" s="55" t="s">
        <v>512</v>
      </c>
      <c r="C182" s="38" t="s">
        <v>554</v>
      </c>
      <c r="D182" s="38"/>
      <c r="E182" s="29" t="s">
        <v>566</v>
      </c>
      <c r="F182" s="38" t="s">
        <v>651</v>
      </c>
      <c r="G182" s="38" t="s">
        <v>554</v>
      </c>
      <c r="H182" s="40">
        <v>12</v>
      </c>
      <c r="I182" s="40">
        <v>12</v>
      </c>
      <c r="J182" s="41">
        <v>12</v>
      </c>
      <c r="K182" s="34">
        <f t="shared" si="6"/>
        <v>0</v>
      </c>
      <c r="L182" s="38" t="s">
        <v>9</v>
      </c>
      <c r="M182" s="29" t="s">
        <v>10</v>
      </c>
    </row>
    <row r="183" spans="1:13" s="42" customFormat="1" ht="25.5">
      <c r="A183" s="38">
        <v>14</v>
      </c>
      <c r="B183" s="55" t="s">
        <v>513</v>
      </c>
      <c r="C183" s="38" t="s">
        <v>554</v>
      </c>
      <c r="D183" s="38"/>
      <c r="E183" s="55" t="s">
        <v>655</v>
      </c>
      <c r="F183" s="38" t="s">
        <v>650</v>
      </c>
      <c r="G183" s="38" t="s">
        <v>554</v>
      </c>
      <c r="H183" s="56">
        <v>25</v>
      </c>
      <c r="I183" s="56">
        <v>25</v>
      </c>
      <c r="J183" s="41">
        <v>0</v>
      </c>
      <c r="K183" s="34">
        <f t="shared" si="6"/>
        <v>25</v>
      </c>
      <c r="L183" s="38" t="s">
        <v>12</v>
      </c>
      <c r="M183" s="29" t="s">
        <v>11</v>
      </c>
    </row>
    <row r="184" spans="1:13" s="42" customFormat="1" ht="25.5">
      <c r="A184" s="38">
        <v>15</v>
      </c>
      <c r="B184" s="55" t="s">
        <v>514</v>
      </c>
      <c r="C184" s="38" t="s">
        <v>554</v>
      </c>
      <c r="D184" s="38"/>
      <c r="E184" s="55" t="s">
        <v>567</v>
      </c>
      <c r="F184" s="38" t="s">
        <v>650</v>
      </c>
      <c r="G184" s="38" t="s">
        <v>554</v>
      </c>
      <c r="H184" s="56">
        <v>10</v>
      </c>
      <c r="I184" s="56">
        <v>10</v>
      </c>
      <c r="J184" s="41">
        <v>0</v>
      </c>
      <c r="K184" s="34">
        <f t="shared" si="6"/>
        <v>10</v>
      </c>
      <c r="L184" s="38" t="s">
        <v>12</v>
      </c>
      <c r="M184" s="29" t="s">
        <v>119</v>
      </c>
    </row>
    <row r="185" spans="1:13" s="42" customFormat="1" ht="25.5">
      <c r="A185" s="38">
        <v>16</v>
      </c>
      <c r="B185" s="55" t="s">
        <v>514</v>
      </c>
      <c r="C185" s="38" t="s">
        <v>554</v>
      </c>
      <c r="D185" s="38"/>
      <c r="E185" s="55" t="s">
        <v>568</v>
      </c>
      <c r="F185" s="38" t="s">
        <v>652</v>
      </c>
      <c r="G185" s="38" t="s">
        <v>554</v>
      </c>
      <c r="H185" s="56">
        <v>10</v>
      </c>
      <c r="I185" s="56">
        <v>10</v>
      </c>
      <c r="J185" s="41">
        <v>0</v>
      </c>
      <c r="K185" s="34">
        <f t="shared" si="6"/>
        <v>10</v>
      </c>
      <c r="L185" s="38" t="s">
        <v>12</v>
      </c>
      <c r="M185" s="29" t="s">
        <v>119</v>
      </c>
    </row>
    <row r="186" spans="1:13" s="42" customFormat="1" ht="25.5">
      <c r="A186" s="38">
        <v>17</v>
      </c>
      <c r="B186" s="55" t="s">
        <v>514</v>
      </c>
      <c r="C186" s="38" t="s">
        <v>554</v>
      </c>
      <c r="D186" s="38"/>
      <c r="E186" s="55" t="s">
        <v>569</v>
      </c>
      <c r="F186" s="38" t="s">
        <v>652</v>
      </c>
      <c r="G186" s="38" t="s">
        <v>554</v>
      </c>
      <c r="H186" s="56">
        <v>20</v>
      </c>
      <c r="I186" s="56">
        <v>20</v>
      </c>
      <c r="J186" s="41">
        <v>0</v>
      </c>
      <c r="K186" s="34">
        <f t="shared" si="6"/>
        <v>20</v>
      </c>
      <c r="L186" s="38" t="s">
        <v>12</v>
      </c>
      <c r="M186" s="29" t="s">
        <v>119</v>
      </c>
    </row>
    <row r="187" spans="1:13" s="42" customFormat="1" ht="25.5">
      <c r="A187" s="38">
        <v>18</v>
      </c>
      <c r="B187" s="55" t="s">
        <v>8</v>
      </c>
      <c r="C187" s="38" t="s">
        <v>554</v>
      </c>
      <c r="D187" s="38"/>
      <c r="E187" s="55" t="s">
        <v>570</v>
      </c>
      <c r="F187" s="38" t="s">
        <v>651</v>
      </c>
      <c r="G187" s="38" t="s">
        <v>554</v>
      </c>
      <c r="H187" s="56">
        <v>20</v>
      </c>
      <c r="I187" s="56">
        <v>20</v>
      </c>
      <c r="J187" s="41">
        <v>0</v>
      </c>
      <c r="K187" s="34">
        <f t="shared" si="6"/>
        <v>20</v>
      </c>
      <c r="L187" s="38" t="s">
        <v>12</v>
      </c>
      <c r="M187" s="55" t="s">
        <v>742</v>
      </c>
    </row>
    <row r="188" spans="1:13" s="42" customFormat="1" ht="63.75">
      <c r="A188" s="38">
        <v>19</v>
      </c>
      <c r="B188" s="55" t="s">
        <v>8</v>
      </c>
      <c r="C188" s="38" t="s">
        <v>554</v>
      </c>
      <c r="D188" s="38"/>
      <c r="E188" s="55" t="s">
        <v>815</v>
      </c>
      <c r="F188" s="38" t="s">
        <v>650</v>
      </c>
      <c r="G188" s="38" t="s">
        <v>554</v>
      </c>
      <c r="H188" s="56">
        <v>7</v>
      </c>
      <c r="I188" s="56">
        <v>7</v>
      </c>
      <c r="J188" s="41">
        <v>7</v>
      </c>
      <c r="K188" s="34">
        <f t="shared" si="6"/>
        <v>0</v>
      </c>
      <c r="L188" s="38" t="s">
        <v>9</v>
      </c>
      <c r="M188" s="55" t="s">
        <v>742</v>
      </c>
    </row>
    <row r="189" spans="1:13" s="42" customFormat="1" ht="33.75">
      <c r="A189" s="38">
        <v>20</v>
      </c>
      <c r="B189" s="55" t="s">
        <v>8</v>
      </c>
      <c r="C189" s="38" t="s">
        <v>554</v>
      </c>
      <c r="D189" s="38"/>
      <c r="E189" s="29" t="s">
        <v>571</v>
      </c>
      <c r="F189" s="38" t="s">
        <v>650</v>
      </c>
      <c r="G189" s="38" t="s">
        <v>554</v>
      </c>
      <c r="H189" s="56">
        <v>5</v>
      </c>
      <c r="I189" s="56">
        <v>5</v>
      </c>
      <c r="J189" s="41">
        <v>5</v>
      </c>
      <c r="K189" s="34">
        <f t="shared" si="6"/>
        <v>0</v>
      </c>
      <c r="L189" s="38" t="s">
        <v>9</v>
      </c>
      <c r="M189" s="55" t="s">
        <v>782</v>
      </c>
    </row>
    <row r="190" spans="1:13" s="42" customFormat="1" ht="25.5">
      <c r="A190" s="38">
        <v>21</v>
      </c>
      <c r="B190" s="55" t="s">
        <v>8</v>
      </c>
      <c r="C190" s="38" t="s">
        <v>554</v>
      </c>
      <c r="D190" s="38"/>
      <c r="E190" s="29" t="s">
        <v>572</v>
      </c>
      <c r="F190" s="38" t="s">
        <v>650</v>
      </c>
      <c r="G190" s="38" t="s">
        <v>554</v>
      </c>
      <c r="H190" s="56">
        <v>5</v>
      </c>
      <c r="I190" s="56">
        <v>5</v>
      </c>
      <c r="J190" s="41">
        <v>5</v>
      </c>
      <c r="K190" s="34">
        <f t="shared" si="6"/>
        <v>0</v>
      </c>
      <c r="L190" s="38" t="s">
        <v>9</v>
      </c>
      <c r="M190" s="55" t="s">
        <v>782</v>
      </c>
    </row>
    <row r="191" spans="1:13" s="42" customFormat="1" ht="33.75">
      <c r="A191" s="38">
        <v>22</v>
      </c>
      <c r="B191" s="55" t="s">
        <v>8</v>
      </c>
      <c r="C191" s="38" t="s">
        <v>554</v>
      </c>
      <c r="D191" s="38"/>
      <c r="E191" s="29" t="s">
        <v>573</v>
      </c>
      <c r="F191" s="38" t="s">
        <v>650</v>
      </c>
      <c r="G191" s="38" t="s">
        <v>554</v>
      </c>
      <c r="H191" s="56">
        <v>5</v>
      </c>
      <c r="I191" s="56">
        <v>5</v>
      </c>
      <c r="J191" s="41">
        <v>5</v>
      </c>
      <c r="K191" s="34">
        <f t="shared" si="6"/>
        <v>0</v>
      </c>
      <c r="L191" s="38" t="s">
        <v>9</v>
      </c>
      <c r="M191" s="55" t="s">
        <v>782</v>
      </c>
    </row>
    <row r="192" spans="1:13" s="42" customFormat="1" ht="33.75">
      <c r="A192" s="38">
        <v>23</v>
      </c>
      <c r="B192" s="55" t="s">
        <v>8</v>
      </c>
      <c r="C192" s="38" t="s">
        <v>554</v>
      </c>
      <c r="D192" s="38"/>
      <c r="E192" s="29" t="s">
        <v>574</v>
      </c>
      <c r="F192" s="38" t="s">
        <v>650</v>
      </c>
      <c r="G192" s="38" t="s">
        <v>554</v>
      </c>
      <c r="H192" s="56">
        <v>5</v>
      </c>
      <c r="I192" s="56">
        <v>5</v>
      </c>
      <c r="J192" s="41">
        <v>5</v>
      </c>
      <c r="K192" s="34">
        <f t="shared" si="6"/>
        <v>0</v>
      </c>
      <c r="L192" s="38" t="s">
        <v>9</v>
      </c>
      <c r="M192" s="55" t="s">
        <v>782</v>
      </c>
    </row>
    <row r="193" spans="1:13" s="42" customFormat="1" ht="25.5">
      <c r="A193" s="38">
        <v>24</v>
      </c>
      <c r="B193" s="55" t="s">
        <v>8</v>
      </c>
      <c r="C193" s="38" t="s">
        <v>554</v>
      </c>
      <c r="D193" s="38"/>
      <c r="E193" s="29" t="s">
        <v>575</v>
      </c>
      <c r="F193" s="38" t="s">
        <v>652</v>
      </c>
      <c r="G193" s="38" t="s">
        <v>554</v>
      </c>
      <c r="H193" s="40">
        <v>6</v>
      </c>
      <c r="I193" s="40">
        <v>6</v>
      </c>
      <c r="J193" s="41">
        <v>6</v>
      </c>
      <c r="K193" s="34">
        <f t="shared" si="6"/>
        <v>0</v>
      </c>
      <c r="L193" s="38" t="s">
        <v>9</v>
      </c>
      <c r="M193" s="55" t="s">
        <v>783</v>
      </c>
    </row>
    <row r="194" spans="1:13" s="42" customFormat="1" ht="45">
      <c r="A194" s="38">
        <v>25</v>
      </c>
      <c r="B194" s="55" t="s">
        <v>8</v>
      </c>
      <c r="C194" s="38" t="s">
        <v>554</v>
      </c>
      <c r="D194" s="38"/>
      <c r="E194" s="30" t="s">
        <v>661</v>
      </c>
      <c r="F194" s="38" t="s">
        <v>650</v>
      </c>
      <c r="G194" s="38" t="s">
        <v>554</v>
      </c>
      <c r="H194" s="57">
        <v>1</v>
      </c>
      <c r="I194" s="57">
        <v>1</v>
      </c>
      <c r="J194" s="41">
        <v>0</v>
      </c>
      <c r="K194" s="34">
        <f t="shared" si="6"/>
        <v>1</v>
      </c>
      <c r="L194" s="38" t="s">
        <v>681</v>
      </c>
      <c r="M194" s="55" t="s">
        <v>743</v>
      </c>
    </row>
    <row r="195" spans="1:13" s="42" customFormat="1" ht="45">
      <c r="A195" s="38">
        <v>26</v>
      </c>
      <c r="B195" s="55" t="s">
        <v>8</v>
      </c>
      <c r="C195" s="38" t="s">
        <v>554</v>
      </c>
      <c r="D195" s="38"/>
      <c r="E195" s="30" t="s">
        <v>662</v>
      </c>
      <c r="F195" s="38" t="s">
        <v>650</v>
      </c>
      <c r="G195" s="38" t="s">
        <v>554</v>
      </c>
      <c r="H195" s="57">
        <v>4</v>
      </c>
      <c r="I195" s="57">
        <v>4</v>
      </c>
      <c r="J195" s="41">
        <v>0</v>
      </c>
      <c r="K195" s="34">
        <f t="shared" si="6"/>
        <v>4</v>
      </c>
      <c r="L195" s="38" t="s">
        <v>681</v>
      </c>
      <c r="M195" s="55" t="s">
        <v>743</v>
      </c>
    </row>
    <row r="196" spans="1:13" s="42" customFormat="1" ht="25.5">
      <c r="A196" s="38">
        <v>27</v>
      </c>
      <c r="B196" s="55" t="s">
        <v>8</v>
      </c>
      <c r="C196" s="38" t="s">
        <v>554</v>
      </c>
      <c r="D196" s="38"/>
      <c r="E196" s="58" t="s">
        <v>663</v>
      </c>
      <c r="F196" s="38" t="s">
        <v>650</v>
      </c>
      <c r="G196" s="38" t="s">
        <v>554</v>
      </c>
      <c r="H196" s="57">
        <v>2</v>
      </c>
      <c r="I196" s="57">
        <v>2</v>
      </c>
      <c r="J196" s="41">
        <v>0</v>
      </c>
      <c r="K196" s="34">
        <f t="shared" si="6"/>
        <v>2</v>
      </c>
      <c r="L196" s="38" t="s">
        <v>681</v>
      </c>
      <c r="M196" s="55" t="s">
        <v>743</v>
      </c>
    </row>
    <row r="197" spans="1:13" s="42" customFormat="1" ht="36">
      <c r="A197" s="38">
        <v>28</v>
      </c>
      <c r="B197" s="55" t="s">
        <v>8</v>
      </c>
      <c r="C197" s="38" t="s">
        <v>554</v>
      </c>
      <c r="D197" s="38"/>
      <c r="E197" s="58" t="s">
        <v>664</v>
      </c>
      <c r="F197" s="38" t="s">
        <v>650</v>
      </c>
      <c r="G197" s="38" t="s">
        <v>554</v>
      </c>
      <c r="H197" s="57">
        <v>3.38</v>
      </c>
      <c r="I197" s="57">
        <v>3.38</v>
      </c>
      <c r="J197" s="41">
        <v>0</v>
      </c>
      <c r="K197" s="34">
        <f t="shared" si="6"/>
        <v>3.38</v>
      </c>
      <c r="L197" s="38" t="s">
        <v>681</v>
      </c>
      <c r="M197" s="55" t="s">
        <v>743</v>
      </c>
    </row>
    <row r="198" spans="1:13" s="42" customFormat="1" ht="36">
      <c r="A198" s="38">
        <v>29</v>
      </c>
      <c r="B198" s="55" t="s">
        <v>8</v>
      </c>
      <c r="C198" s="38" t="s">
        <v>554</v>
      </c>
      <c r="D198" s="38"/>
      <c r="E198" s="58" t="s">
        <v>665</v>
      </c>
      <c r="F198" s="38" t="s">
        <v>650</v>
      </c>
      <c r="G198" s="38" t="s">
        <v>554</v>
      </c>
      <c r="H198" s="57">
        <v>1.6</v>
      </c>
      <c r="I198" s="57">
        <v>1.6</v>
      </c>
      <c r="J198" s="41">
        <v>0</v>
      </c>
      <c r="K198" s="34">
        <f t="shared" si="6"/>
        <v>1.6</v>
      </c>
      <c r="L198" s="38" t="s">
        <v>681</v>
      </c>
      <c r="M198" s="55" t="s">
        <v>743</v>
      </c>
    </row>
    <row r="199" spans="1:13" s="42" customFormat="1" ht="36">
      <c r="A199" s="38">
        <v>30</v>
      </c>
      <c r="B199" s="55" t="s">
        <v>8</v>
      </c>
      <c r="C199" s="38" t="s">
        <v>554</v>
      </c>
      <c r="D199" s="38"/>
      <c r="E199" s="58" t="s">
        <v>666</v>
      </c>
      <c r="F199" s="38" t="s">
        <v>650</v>
      </c>
      <c r="G199" s="38" t="s">
        <v>554</v>
      </c>
      <c r="H199" s="57">
        <v>5</v>
      </c>
      <c r="I199" s="57">
        <v>5</v>
      </c>
      <c r="J199" s="41">
        <v>0</v>
      </c>
      <c r="K199" s="34">
        <f t="shared" si="6"/>
        <v>5</v>
      </c>
      <c r="L199" s="38" t="s">
        <v>681</v>
      </c>
      <c r="M199" s="55" t="s">
        <v>743</v>
      </c>
    </row>
    <row r="200" spans="1:13" s="42" customFormat="1" ht="25.5">
      <c r="A200" s="38">
        <v>31</v>
      </c>
      <c r="B200" s="55" t="s">
        <v>8</v>
      </c>
      <c r="C200" s="38" t="s">
        <v>554</v>
      </c>
      <c r="D200" s="38"/>
      <c r="E200" s="58" t="s">
        <v>667</v>
      </c>
      <c r="F200" s="38" t="s">
        <v>650</v>
      </c>
      <c r="G200" s="38" t="s">
        <v>554</v>
      </c>
      <c r="H200" s="57">
        <v>0.03</v>
      </c>
      <c r="I200" s="57">
        <v>0.03</v>
      </c>
      <c r="J200" s="41">
        <v>0</v>
      </c>
      <c r="K200" s="34">
        <f t="shared" si="6"/>
        <v>0.03</v>
      </c>
      <c r="L200" s="38" t="s">
        <v>681</v>
      </c>
      <c r="M200" s="55" t="s">
        <v>743</v>
      </c>
    </row>
    <row r="201" spans="1:13" s="42" customFormat="1" ht="84">
      <c r="A201" s="38">
        <v>32</v>
      </c>
      <c r="B201" s="55" t="s">
        <v>8</v>
      </c>
      <c r="C201" s="38" t="s">
        <v>554</v>
      </c>
      <c r="D201" s="38"/>
      <c r="E201" s="58" t="s">
        <v>668</v>
      </c>
      <c r="F201" s="38" t="s">
        <v>650</v>
      </c>
      <c r="G201" s="38" t="s">
        <v>554</v>
      </c>
      <c r="H201" s="57">
        <v>2.25</v>
      </c>
      <c r="I201" s="57">
        <v>2.25</v>
      </c>
      <c r="J201" s="41">
        <v>0</v>
      </c>
      <c r="K201" s="34">
        <f t="shared" si="6"/>
        <v>2.25</v>
      </c>
      <c r="L201" s="38" t="s">
        <v>681</v>
      </c>
      <c r="M201" s="55" t="s">
        <v>743</v>
      </c>
    </row>
    <row r="202" spans="1:13" s="42" customFormat="1" ht="25.5">
      <c r="A202" s="38">
        <v>33</v>
      </c>
      <c r="B202" s="55" t="s">
        <v>8</v>
      </c>
      <c r="C202" s="38" t="s">
        <v>554</v>
      </c>
      <c r="D202" s="38"/>
      <c r="E202" s="29" t="s">
        <v>669</v>
      </c>
      <c r="F202" s="38" t="s">
        <v>650</v>
      </c>
      <c r="G202" s="38" t="s">
        <v>554</v>
      </c>
      <c r="H202" s="57">
        <v>0.3</v>
      </c>
      <c r="I202" s="57">
        <v>0.3</v>
      </c>
      <c r="J202" s="41">
        <v>0</v>
      </c>
      <c r="K202" s="34">
        <f t="shared" si="6"/>
        <v>0.3</v>
      </c>
      <c r="L202" s="38" t="s">
        <v>681</v>
      </c>
      <c r="M202" s="55" t="s">
        <v>743</v>
      </c>
    </row>
    <row r="203" spans="1:13" s="42" customFormat="1" ht="25.5">
      <c r="A203" s="38">
        <v>34</v>
      </c>
      <c r="B203" s="55" t="s">
        <v>8</v>
      </c>
      <c r="C203" s="38" t="s">
        <v>554</v>
      </c>
      <c r="D203" s="38"/>
      <c r="E203" s="29" t="s">
        <v>670</v>
      </c>
      <c r="F203" s="38" t="s">
        <v>650</v>
      </c>
      <c r="G203" s="38" t="s">
        <v>554</v>
      </c>
      <c r="H203" s="57">
        <v>0.65</v>
      </c>
      <c r="I203" s="57">
        <v>0.65</v>
      </c>
      <c r="J203" s="41">
        <v>0</v>
      </c>
      <c r="K203" s="34">
        <f t="shared" si="6"/>
        <v>0.65</v>
      </c>
      <c r="L203" s="38" t="s">
        <v>681</v>
      </c>
      <c r="M203" s="55" t="s">
        <v>752</v>
      </c>
    </row>
    <row r="204" spans="1:13" s="42" customFormat="1" ht="56.25">
      <c r="A204" s="38">
        <v>35</v>
      </c>
      <c r="B204" s="55" t="s">
        <v>8</v>
      </c>
      <c r="C204" s="38" t="s">
        <v>554</v>
      </c>
      <c r="D204" s="38"/>
      <c r="E204" s="29" t="s">
        <v>671</v>
      </c>
      <c r="F204" s="38" t="s">
        <v>650</v>
      </c>
      <c r="G204" s="38" t="s">
        <v>554</v>
      </c>
      <c r="H204" s="57">
        <v>1.35</v>
      </c>
      <c r="I204" s="57">
        <v>1.35</v>
      </c>
      <c r="J204" s="41">
        <v>0</v>
      </c>
      <c r="K204" s="34">
        <f t="shared" si="6"/>
        <v>1.35</v>
      </c>
      <c r="L204" s="38" t="s">
        <v>681</v>
      </c>
      <c r="M204" s="55" t="s">
        <v>762</v>
      </c>
    </row>
    <row r="205" spans="1:13" s="42" customFormat="1" ht="33.75">
      <c r="A205" s="38">
        <v>36</v>
      </c>
      <c r="B205" s="55" t="s">
        <v>8</v>
      </c>
      <c r="C205" s="38" t="s">
        <v>554</v>
      </c>
      <c r="D205" s="38"/>
      <c r="E205" s="29" t="s">
        <v>672</v>
      </c>
      <c r="F205" s="38" t="s">
        <v>651</v>
      </c>
      <c r="G205" s="38" t="s">
        <v>554</v>
      </c>
      <c r="H205" s="57">
        <v>20</v>
      </c>
      <c r="I205" s="75">
        <v>20</v>
      </c>
      <c r="J205" s="41">
        <v>20</v>
      </c>
      <c r="K205" s="34">
        <f t="shared" si="6"/>
        <v>0</v>
      </c>
      <c r="L205" s="38" t="s">
        <v>9</v>
      </c>
      <c r="M205" s="55" t="s">
        <v>749</v>
      </c>
    </row>
    <row r="206" spans="1:13" s="42" customFormat="1" ht="45">
      <c r="A206" s="38">
        <v>37</v>
      </c>
      <c r="B206" s="55" t="s">
        <v>8</v>
      </c>
      <c r="C206" s="38" t="s">
        <v>554</v>
      </c>
      <c r="D206" s="38"/>
      <c r="E206" s="29" t="s">
        <v>673</v>
      </c>
      <c r="F206" s="38" t="s">
        <v>651</v>
      </c>
      <c r="G206" s="38" t="s">
        <v>554</v>
      </c>
      <c r="H206" s="57">
        <v>78</v>
      </c>
      <c r="I206" s="75">
        <v>78</v>
      </c>
      <c r="J206" s="41">
        <v>78</v>
      </c>
      <c r="K206" s="34">
        <f t="shared" si="6"/>
        <v>0</v>
      </c>
      <c r="L206" s="38" t="s">
        <v>9</v>
      </c>
      <c r="M206" s="55" t="s">
        <v>749</v>
      </c>
    </row>
    <row r="207" spans="1:13" s="42" customFormat="1" ht="25.5">
      <c r="A207" s="38">
        <v>38</v>
      </c>
      <c r="B207" s="55" t="s">
        <v>8</v>
      </c>
      <c r="C207" s="38" t="s">
        <v>554</v>
      </c>
      <c r="D207" s="38"/>
      <c r="E207" s="29" t="s">
        <v>674</v>
      </c>
      <c r="F207" s="38" t="s">
        <v>651</v>
      </c>
      <c r="G207" s="38" t="s">
        <v>554</v>
      </c>
      <c r="H207" s="57">
        <v>86</v>
      </c>
      <c r="I207" s="75">
        <v>86</v>
      </c>
      <c r="J207" s="41">
        <v>86</v>
      </c>
      <c r="K207" s="34">
        <f t="shared" si="6"/>
        <v>0</v>
      </c>
      <c r="L207" s="38" t="s">
        <v>9</v>
      </c>
      <c r="M207" s="55" t="s">
        <v>749</v>
      </c>
    </row>
    <row r="208" spans="1:13" s="42" customFormat="1" ht="25.5">
      <c r="A208" s="38">
        <v>39</v>
      </c>
      <c r="B208" s="55" t="s">
        <v>8</v>
      </c>
      <c r="C208" s="38" t="s">
        <v>554</v>
      </c>
      <c r="D208" s="38"/>
      <c r="E208" s="29" t="s">
        <v>675</v>
      </c>
      <c r="F208" s="38" t="s">
        <v>651</v>
      </c>
      <c r="G208" s="38" t="s">
        <v>554</v>
      </c>
      <c r="H208" s="57">
        <v>10</v>
      </c>
      <c r="I208" s="75">
        <v>10</v>
      </c>
      <c r="J208" s="41">
        <v>10</v>
      </c>
      <c r="K208" s="34">
        <f t="shared" si="6"/>
        <v>0</v>
      </c>
      <c r="L208" s="38" t="s">
        <v>9</v>
      </c>
      <c r="M208" s="55" t="s">
        <v>8</v>
      </c>
    </row>
    <row r="209" spans="1:15" s="42" customFormat="1" ht="33.75">
      <c r="A209" s="38">
        <v>40</v>
      </c>
      <c r="B209" s="55" t="s">
        <v>8</v>
      </c>
      <c r="C209" s="38" t="s">
        <v>554</v>
      </c>
      <c r="D209" s="38"/>
      <c r="E209" s="29" t="s">
        <v>676</v>
      </c>
      <c r="F209" s="38" t="s">
        <v>652</v>
      </c>
      <c r="G209" s="38" t="s">
        <v>554</v>
      </c>
      <c r="H209" s="57">
        <v>6.37</v>
      </c>
      <c r="I209" s="75">
        <v>6.37</v>
      </c>
      <c r="J209" s="41">
        <v>0</v>
      </c>
      <c r="K209" s="34">
        <f t="shared" si="6"/>
        <v>6.37</v>
      </c>
      <c r="L209" s="38" t="s">
        <v>681</v>
      </c>
      <c r="M209" s="55" t="s">
        <v>743</v>
      </c>
    </row>
    <row r="210" spans="1:15" s="42" customFormat="1" ht="25.5">
      <c r="A210" s="38">
        <v>41</v>
      </c>
      <c r="B210" s="55" t="s">
        <v>8</v>
      </c>
      <c r="C210" s="38" t="s">
        <v>554</v>
      </c>
      <c r="D210" s="38"/>
      <c r="E210" s="29" t="s">
        <v>677</v>
      </c>
      <c r="F210" s="38" t="s">
        <v>651</v>
      </c>
      <c r="G210" s="38" t="s">
        <v>554</v>
      </c>
      <c r="H210" s="57">
        <v>30</v>
      </c>
      <c r="I210" s="75">
        <v>30</v>
      </c>
      <c r="J210" s="41">
        <v>0</v>
      </c>
      <c r="K210" s="34">
        <f t="shared" si="6"/>
        <v>30</v>
      </c>
      <c r="L210" s="38" t="s">
        <v>681</v>
      </c>
      <c r="M210" s="55" t="s">
        <v>749</v>
      </c>
    </row>
    <row r="211" spans="1:15" s="42" customFormat="1" ht="48.75" customHeight="1">
      <c r="A211" s="38">
        <v>42</v>
      </c>
      <c r="B211" s="55" t="s">
        <v>8</v>
      </c>
      <c r="C211" s="38" t="s">
        <v>554</v>
      </c>
      <c r="D211" s="38"/>
      <c r="E211" s="29" t="s">
        <v>678</v>
      </c>
      <c r="F211" s="38" t="s">
        <v>650</v>
      </c>
      <c r="G211" s="38" t="s">
        <v>554</v>
      </c>
      <c r="H211" s="57">
        <v>4.5</v>
      </c>
      <c r="I211" s="75">
        <v>4.5</v>
      </c>
      <c r="J211" s="41">
        <v>0</v>
      </c>
      <c r="K211" s="34">
        <f t="shared" si="6"/>
        <v>4.5</v>
      </c>
      <c r="L211" s="38" t="s">
        <v>681</v>
      </c>
      <c r="M211" s="55" t="s">
        <v>784</v>
      </c>
    </row>
    <row r="212" spans="1:15" s="42" customFormat="1" ht="25.5">
      <c r="A212" s="38">
        <v>43</v>
      </c>
      <c r="B212" s="55" t="s">
        <v>10</v>
      </c>
      <c r="C212" s="38" t="s">
        <v>554</v>
      </c>
      <c r="D212" s="38"/>
      <c r="E212" s="29" t="s">
        <v>679</v>
      </c>
      <c r="F212" s="38" t="s">
        <v>651</v>
      </c>
      <c r="G212" s="38" t="s">
        <v>554</v>
      </c>
      <c r="H212" s="57">
        <v>3.38</v>
      </c>
      <c r="I212" s="75">
        <v>3.38</v>
      </c>
      <c r="J212" s="41">
        <v>0</v>
      </c>
      <c r="K212" s="34">
        <f t="shared" si="6"/>
        <v>3.38</v>
      </c>
      <c r="L212" s="38" t="s">
        <v>681</v>
      </c>
      <c r="M212" s="29" t="s">
        <v>10</v>
      </c>
    </row>
    <row r="213" spans="1:15" s="42" customFormat="1" ht="60">
      <c r="A213" s="38">
        <v>44</v>
      </c>
      <c r="B213" s="55" t="s">
        <v>119</v>
      </c>
      <c r="C213" s="38" t="s">
        <v>554</v>
      </c>
      <c r="D213" s="38"/>
      <c r="E213" s="30" t="s">
        <v>680</v>
      </c>
      <c r="F213" s="38" t="s">
        <v>651</v>
      </c>
      <c r="G213" s="38" t="s">
        <v>554</v>
      </c>
      <c r="H213" s="57">
        <v>15</v>
      </c>
      <c r="I213" s="75">
        <v>15</v>
      </c>
      <c r="J213" s="41">
        <v>0</v>
      </c>
      <c r="K213" s="34">
        <f t="shared" si="6"/>
        <v>15</v>
      </c>
      <c r="L213" s="38" t="s">
        <v>681</v>
      </c>
      <c r="M213" s="29" t="s">
        <v>119</v>
      </c>
    </row>
    <row r="214" spans="1:15" s="48" customFormat="1" ht="21" customHeight="1">
      <c r="A214" s="210" t="s">
        <v>659</v>
      </c>
      <c r="B214" s="211"/>
      <c r="C214" s="15" t="s">
        <v>554</v>
      </c>
      <c r="D214" s="15"/>
      <c r="E214" s="15"/>
      <c r="F214" s="15"/>
      <c r="G214" s="15" t="s">
        <v>554</v>
      </c>
      <c r="H214" s="50">
        <f>SUM(H170:H213)</f>
        <v>547.71999999999991</v>
      </c>
      <c r="I214" s="50">
        <f>SUM(I170:I213)</f>
        <v>547.71999999999991</v>
      </c>
      <c r="J214" s="50">
        <f>SUM(J170:J213)</f>
        <v>250</v>
      </c>
      <c r="K214" s="50">
        <f>SUM(K170:K213)</f>
        <v>297.72000000000003</v>
      </c>
      <c r="L214" s="15"/>
      <c r="M214" s="15"/>
      <c r="O214" s="48">
        <f>547.72-547.75</f>
        <v>-2.9999999999972715E-2</v>
      </c>
    </row>
    <row r="215" spans="1:15" ht="21.75" customHeight="1">
      <c r="A215" s="219" t="s">
        <v>683</v>
      </c>
      <c r="B215" s="220"/>
      <c r="C215" s="220"/>
      <c r="D215" s="220"/>
      <c r="E215" s="220"/>
      <c r="F215" s="220"/>
      <c r="G215" s="220"/>
      <c r="H215" s="220"/>
      <c r="I215" s="220"/>
      <c r="J215" s="220"/>
      <c r="K215" s="220"/>
      <c r="L215" s="220"/>
      <c r="M215" s="221"/>
    </row>
    <row r="216" spans="1:15" s="62" customFormat="1" ht="19.5" customHeight="1">
      <c r="A216" s="222" t="s">
        <v>682</v>
      </c>
      <c r="B216" s="223"/>
      <c r="C216" s="223"/>
      <c r="D216" s="223"/>
      <c r="E216" s="223"/>
      <c r="F216" s="223"/>
      <c r="G216" s="223"/>
      <c r="H216" s="223"/>
      <c r="I216" s="223"/>
      <c r="J216" s="223"/>
      <c r="K216" s="223"/>
      <c r="L216" s="223"/>
      <c r="M216" s="223"/>
    </row>
    <row r="217" spans="1:15" ht="49.5" customHeight="1">
      <c r="A217" s="23" t="s">
        <v>639</v>
      </c>
      <c r="B217" s="23" t="s">
        <v>7</v>
      </c>
      <c r="C217" s="23" t="s">
        <v>576</v>
      </c>
      <c r="D217" s="23" t="s">
        <v>640</v>
      </c>
      <c r="E217" s="23" t="s">
        <v>641</v>
      </c>
      <c r="F217" s="23" t="s">
        <v>642</v>
      </c>
      <c r="G217" s="23" t="s">
        <v>643</v>
      </c>
      <c r="H217" s="23" t="s">
        <v>644</v>
      </c>
      <c r="I217" s="23" t="s">
        <v>645</v>
      </c>
      <c r="J217" s="23" t="s">
        <v>646</v>
      </c>
      <c r="K217" s="23" t="s">
        <v>647</v>
      </c>
      <c r="L217" s="23" t="s">
        <v>648</v>
      </c>
      <c r="M217" s="23" t="s">
        <v>649</v>
      </c>
    </row>
    <row r="218" spans="1:15">
      <c r="A218" s="63"/>
      <c r="B218" s="63"/>
      <c r="C218" s="63"/>
      <c r="D218" s="63"/>
      <c r="E218" s="63"/>
      <c r="F218" s="63"/>
      <c r="G218" s="63"/>
      <c r="H218" s="63"/>
      <c r="I218" s="63"/>
      <c r="J218" s="63"/>
      <c r="K218" s="63"/>
      <c r="L218" s="63"/>
      <c r="M218" s="63"/>
    </row>
    <row r="219" spans="1:15" s="48" customFormat="1" ht="22.5">
      <c r="A219" s="63">
        <v>1</v>
      </c>
      <c r="B219" s="24" t="s">
        <v>8</v>
      </c>
      <c r="C219" s="63" t="s">
        <v>0</v>
      </c>
      <c r="D219" s="50">
        <v>200</v>
      </c>
      <c r="E219" s="24" t="s">
        <v>120</v>
      </c>
      <c r="F219" s="63" t="s">
        <v>656</v>
      </c>
      <c r="G219" s="25" t="s">
        <v>0</v>
      </c>
      <c r="H219" s="24">
        <v>12.44</v>
      </c>
      <c r="I219" s="24">
        <v>12.44</v>
      </c>
      <c r="J219" s="50">
        <v>12.44</v>
      </c>
      <c r="K219" s="50">
        <f>H219-J219</f>
        <v>0</v>
      </c>
      <c r="L219" s="25" t="s">
        <v>9</v>
      </c>
      <c r="M219" s="11" t="s">
        <v>788</v>
      </c>
    </row>
    <row r="220" spans="1:15" ht="22.5">
      <c r="A220" s="64">
        <v>2</v>
      </c>
      <c r="B220" s="11" t="s">
        <v>8</v>
      </c>
      <c r="C220" s="64" t="s">
        <v>0</v>
      </c>
      <c r="D220" s="64"/>
      <c r="E220" s="11" t="s">
        <v>121</v>
      </c>
      <c r="F220" s="64" t="s">
        <v>650</v>
      </c>
      <c r="G220" s="12" t="s">
        <v>0</v>
      </c>
      <c r="H220" s="26">
        <v>3</v>
      </c>
      <c r="I220" s="26">
        <v>3</v>
      </c>
      <c r="J220" s="47">
        <v>3</v>
      </c>
      <c r="K220" s="50">
        <f t="shared" ref="K220:K283" si="7">H220-J220</f>
        <v>0</v>
      </c>
      <c r="L220" s="12" t="s">
        <v>9</v>
      </c>
      <c r="M220" s="11" t="s">
        <v>785</v>
      </c>
    </row>
    <row r="221" spans="1:15" ht="33.75">
      <c r="A221" s="63">
        <v>3</v>
      </c>
      <c r="B221" s="11" t="s">
        <v>8</v>
      </c>
      <c r="C221" s="64" t="s">
        <v>0</v>
      </c>
      <c r="D221" s="64"/>
      <c r="E221" s="11" t="s">
        <v>122</v>
      </c>
      <c r="F221" s="64" t="s">
        <v>650</v>
      </c>
      <c r="G221" s="12" t="s">
        <v>0</v>
      </c>
      <c r="H221" s="26">
        <v>11</v>
      </c>
      <c r="I221" s="26">
        <v>11</v>
      </c>
      <c r="J221" s="47">
        <v>11</v>
      </c>
      <c r="K221" s="50">
        <f t="shared" si="7"/>
        <v>0</v>
      </c>
      <c r="L221" s="12" t="s">
        <v>9</v>
      </c>
      <c r="M221" s="11" t="s">
        <v>786</v>
      </c>
    </row>
    <row r="222" spans="1:15" ht="22.5">
      <c r="A222" s="64">
        <v>4</v>
      </c>
      <c r="B222" s="11" t="s">
        <v>8</v>
      </c>
      <c r="C222" s="64" t="s">
        <v>0</v>
      </c>
      <c r="D222" s="64"/>
      <c r="E222" s="11" t="s">
        <v>123</v>
      </c>
      <c r="F222" s="64" t="s">
        <v>657</v>
      </c>
      <c r="G222" s="12" t="s">
        <v>0</v>
      </c>
      <c r="H222" s="26">
        <v>10</v>
      </c>
      <c r="I222" s="26">
        <v>10</v>
      </c>
      <c r="J222" s="47">
        <v>10</v>
      </c>
      <c r="K222" s="50">
        <f t="shared" si="7"/>
        <v>0</v>
      </c>
      <c r="L222" s="12" t="s">
        <v>9</v>
      </c>
      <c r="M222" s="11" t="s">
        <v>787</v>
      </c>
    </row>
    <row r="223" spans="1:15" ht="22.5">
      <c r="A223" s="63">
        <v>5</v>
      </c>
      <c r="B223" s="11" t="s">
        <v>8</v>
      </c>
      <c r="C223" s="64" t="s">
        <v>0</v>
      </c>
      <c r="D223" s="64"/>
      <c r="E223" s="11" t="s">
        <v>124</v>
      </c>
      <c r="F223" s="64" t="s">
        <v>650</v>
      </c>
      <c r="G223" s="12" t="s">
        <v>0</v>
      </c>
      <c r="H223" s="26">
        <v>4</v>
      </c>
      <c r="I223" s="26">
        <v>4</v>
      </c>
      <c r="J223" s="47">
        <v>4</v>
      </c>
      <c r="K223" s="50">
        <f t="shared" si="7"/>
        <v>0</v>
      </c>
      <c r="L223" s="12" t="s">
        <v>9</v>
      </c>
      <c r="M223" s="11" t="s">
        <v>788</v>
      </c>
    </row>
    <row r="224" spans="1:15">
      <c r="A224" s="64">
        <v>6</v>
      </c>
      <c r="B224" s="11" t="s">
        <v>8</v>
      </c>
      <c r="C224" s="64" t="s">
        <v>0</v>
      </c>
      <c r="D224" s="64"/>
      <c r="E224" s="11" t="s">
        <v>125</v>
      </c>
      <c r="F224" s="64" t="s">
        <v>650</v>
      </c>
      <c r="G224" s="12" t="s">
        <v>0</v>
      </c>
      <c r="H224" s="26">
        <v>10</v>
      </c>
      <c r="I224" s="26">
        <v>10</v>
      </c>
      <c r="J224" s="47">
        <v>10</v>
      </c>
      <c r="K224" s="50">
        <f t="shared" si="7"/>
        <v>0</v>
      </c>
      <c r="L224" s="12" t="s">
        <v>9</v>
      </c>
      <c r="M224" s="11" t="s">
        <v>770</v>
      </c>
    </row>
    <row r="225" spans="1:13" ht="22.5">
      <c r="A225" s="63">
        <v>7</v>
      </c>
      <c r="B225" s="11" t="s">
        <v>8</v>
      </c>
      <c r="C225" s="64" t="s">
        <v>0</v>
      </c>
      <c r="D225" s="64"/>
      <c r="E225" s="11" t="s">
        <v>126</v>
      </c>
      <c r="F225" s="64" t="s">
        <v>657</v>
      </c>
      <c r="G225" s="12" t="s">
        <v>0</v>
      </c>
      <c r="H225" s="26">
        <v>9</v>
      </c>
      <c r="I225" s="26">
        <v>9</v>
      </c>
      <c r="J225" s="47">
        <v>9</v>
      </c>
      <c r="K225" s="50">
        <f t="shared" si="7"/>
        <v>0</v>
      </c>
      <c r="L225" s="12" t="s">
        <v>9</v>
      </c>
      <c r="M225" s="11" t="s">
        <v>744</v>
      </c>
    </row>
    <row r="226" spans="1:13" ht="22.5">
      <c r="A226" s="64">
        <v>8</v>
      </c>
      <c r="B226" s="11" t="s">
        <v>8</v>
      </c>
      <c r="C226" s="64" t="s">
        <v>0</v>
      </c>
      <c r="D226" s="64"/>
      <c r="E226" s="11" t="s">
        <v>127</v>
      </c>
      <c r="F226" s="64" t="s">
        <v>650</v>
      </c>
      <c r="G226" s="12" t="s">
        <v>0</v>
      </c>
      <c r="H226" s="26">
        <v>1</v>
      </c>
      <c r="I226" s="26">
        <v>1</v>
      </c>
      <c r="J226" s="47">
        <v>1</v>
      </c>
      <c r="K226" s="50">
        <f t="shared" si="7"/>
        <v>0</v>
      </c>
      <c r="L226" s="12" t="s">
        <v>9</v>
      </c>
      <c r="M226" s="11" t="s">
        <v>789</v>
      </c>
    </row>
    <row r="227" spans="1:13" ht="33.75">
      <c r="A227" s="63">
        <v>9</v>
      </c>
      <c r="B227" s="11" t="s">
        <v>8</v>
      </c>
      <c r="C227" s="64" t="s">
        <v>0</v>
      </c>
      <c r="D227" s="64"/>
      <c r="E227" s="11" t="s">
        <v>128</v>
      </c>
      <c r="F227" s="64" t="s">
        <v>650</v>
      </c>
      <c r="G227" s="12" t="s">
        <v>0</v>
      </c>
      <c r="H227" s="26">
        <v>0.8</v>
      </c>
      <c r="I227" s="26">
        <v>0.8</v>
      </c>
      <c r="J227" s="47">
        <v>0.8</v>
      </c>
      <c r="K227" s="50">
        <f t="shared" si="7"/>
        <v>0</v>
      </c>
      <c r="L227" s="12" t="s">
        <v>9</v>
      </c>
      <c r="M227" s="11" t="s">
        <v>789</v>
      </c>
    </row>
    <row r="228" spans="1:13" ht="24.75" customHeight="1">
      <c r="A228" s="64">
        <v>10</v>
      </c>
      <c r="B228" s="11" t="s">
        <v>8</v>
      </c>
      <c r="C228" s="64" t="s">
        <v>0</v>
      </c>
      <c r="D228" s="64"/>
      <c r="E228" s="11" t="s">
        <v>129</v>
      </c>
      <c r="F228" s="64" t="s">
        <v>650</v>
      </c>
      <c r="G228" s="12" t="s">
        <v>0</v>
      </c>
      <c r="H228" s="26">
        <v>1</v>
      </c>
      <c r="I228" s="26">
        <v>1</v>
      </c>
      <c r="J228" s="47">
        <v>1</v>
      </c>
      <c r="K228" s="50">
        <f t="shared" si="7"/>
        <v>0</v>
      </c>
      <c r="L228" s="12" t="s">
        <v>9</v>
      </c>
      <c r="M228" s="11" t="s">
        <v>789</v>
      </c>
    </row>
    <row r="229" spans="1:13" ht="22.5">
      <c r="A229" s="63">
        <v>11</v>
      </c>
      <c r="B229" s="11" t="s">
        <v>8</v>
      </c>
      <c r="C229" s="64" t="s">
        <v>0</v>
      </c>
      <c r="D229" s="64"/>
      <c r="E229" s="11" t="s">
        <v>130</v>
      </c>
      <c r="F229" s="64" t="s">
        <v>650</v>
      </c>
      <c r="G229" s="12" t="s">
        <v>0</v>
      </c>
      <c r="H229" s="26">
        <v>0.8</v>
      </c>
      <c r="I229" s="26">
        <v>0.8</v>
      </c>
      <c r="J229" s="47">
        <v>0.8</v>
      </c>
      <c r="K229" s="50">
        <f t="shared" si="7"/>
        <v>0</v>
      </c>
      <c r="L229" s="12" t="s">
        <v>9</v>
      </c>
      <c r="M229" s="11" t="s">
        <v>789</v>
      </c>
    </row>
    <row r="230" spans="1:13" ht="33.75">
      <c r="A230" s="64">
        <v>12</v>
      </c>
      <c r="B230" s="11" t="s">
        <v>8</v>
      </c>
      <c r="C230" s="64" t="s">
        <v>0</v>
      </c>
      <c r="D230" s="64"/>
      <c r="E230" s="11" t="s">
        <v>131</v>
      </c>
      <c r="F230" s="64" t="s">
        <v>650</v>
      </c>
      <c r="G230" s="12" t="s">
        <v>0</v>
      </c>
      <c r="H230" s="26">
        <v>1</v>
      </c>
      <c r="I230" s="26">
        <v>1</v>
      </c>
      <c r="J230" s="47">
        <v>1</v>
      </c>
      <c r="K230" s="50">
        <f t="shared" si="7"/>
        <v>0</v>
      </c>
      <c r="L230" s="12" t="s">
        <v>9</v>
      </c>
      <c r="M230" s="11" t="s">
        <v>789</v>
      </c>
    </row>
    <row r="231" spans="1:13" ht="33.75">
      <c r="A231" s="63">
        <v>13</v>
      </c>
      <c r="B231" s="11" t="s">
        <v>8</v>
      </c>
      <c r="C231" s="64" t="s">
        <v>0</v>
      </c>
      <c r="D231" s="64"/>
      <c r="E231" s="11" t="s">
        <v>132</v>
      </c>
      <c r="F231" s="64" t="s">
        <v>656</v>
      </c>
      <c r="G231" s="12" t="s">
        <v>0</v>
      </c>
      <c r="H231" s="26">
        <v>1.5</v>
      </c>
      <c r="I231" s="26">
        <v>1.5</v>
      </c>
      <c r="J231" s="47">
        <v>1.5</v>
      </c>
      <c r="K231" s="50">
        <f t="shared" si="7"/>
        <v>0</v>
      </c>
      <c r="L231" s="12" t="s">
        <v>9</v>
      </c>
      <c r="M231" s="11" t="s">
        <v>790</v>
      </c>
    </row>
    <row r="232" spans="1:13" ht="33.75">
      <c r="A232" s="64">
        <v>14</v>
      </c>
      <c r="B232" s="11" t="s">
        <v>8</v>
      </c>
      <c r="C232" s="64" t="s">
        <v>0</v>
      </c>
      <c r="D232" s="64"/>
      <c r="E232" s="11" t="s">
        <v>791</v>
      </c>
      <c r="F232" s="64" t="s">
        <v>656</v>
      </c>
      <c r="G232" s="12" t="s">
        <v>0</v>
      </c>
      <c r="H232" s="26">
        <v>1</v>
      </c>
      <c r="I232" s="26">
        <v>1</v>
      </c>
      <c r="J232" s="47">
        <v>1</v>
      </c>
      <c r="K232" s="50">
        <f t="shared" si="7"/>
        <v>0</v>
      </c>
      <c r="L232" s="12" t="s">
        <v>9</v>
      </c>
      <c r="M232" s="11" t="s">
        <v>790</v>
      </c>
    </row>
    <row r="233" spans="1:13" ht="35.25" customHeight="1">
      <c r="A233" s="63">
        <v>15</v>
      </c>
      <c r="B233" s="11" t="s">
        <v>8</v>
      </c>
      <c r="C233" s="64" t="s">
        <v>0</v>
      </c>
      <c r="D233" s="64"/>
      <c r="E233" s="11" t="s">
        <v>133</v>
      </c>
      <c r="F233" s="64" t="s">
        <v>650</v>
      </c>
      <c r="G233" s="12" t="s">
        <v>0</v>
      </c>
      <c r="H233" s="26">
        <v>1</v>
      </c>
      <c r="I233" s="26">
        <v>1</v>
      </c>
      <c r="J233" s="47">
        <v>1</v>
      </c>
      <c r="K233" s="50">
        <f t="shared" si="7"/>
        <v>0</v>
      </c>
      <c r="L233" s="12" t="s">
        <v>9</v>
      </c>
      <c r="M233" s="11" t="s">
        <v>790</v>
      </c>
    </row>
    <row r="234" spans="1:13" ht="22.5">
      <c r="A234" s="64">
        <v>16</v>
      </c>
      <c r="B234" s="11" t="s">
        <v>8</v>
      </c>
      <c r="C234" s="64" t="s">
        <v>0</v>
      </c>
      <c r="D234" s="64"/>
      <c r="E234" s="11" t="s">
        <v>134</v>
      </c>
      <c r="F234" s="64" t="s">
        <v>657</v>
      </c>
      <c r="G234" s="12" t="s">
        <v>0</v>
      </c>
      <c r="H234" s="26">
        <v>4</v>
      </c>
      <c r="I234" s="26">
        <v>4</v>
      </c>
      <c r="J234" s="47">
        <v>4</v>
      </c>
      <c r="K234" s="50">
        <f t="shared" si="7"/>
        <v>0</v>
      </c>
      <c r="L234" s="12" t="s">
        <v>9</v>
      </c>
      <c r="M234" s="11" t="s">
        <v>744</v>
      </c>
    </row>
    <row r="235" spans="1:13" ht="22.5">
      <c r="A235" s="63">
        <v>17</v>
      </c>
      <c r="B235" s="11" t="s">
        <v>8</v>
      </c>
      <c r="C235" s="64" t="s">
        <v>0</v>
      </c>
      <c r="D235" s="64"/>
      <c r="E235" s="11" t="s">
        <v>135</v>
      </c>
      <c r="F235" s="64" t="s">
        <v>650</v>
      </c>
      <c r="G235" s="12" t="s">
        <v>0</v>
      </c>
      <c r="H235" s="26">
        <v>25</v>
      </c>
      <c r="I235" s="26">
        <v>25</v>
      </c>
      <c r="J235" s="47">
        <v>25</v>
      </c>
      <c r="K235" s="50">
        <f t="shared" si="7"/>
        <v>0</v>
      </c>
      <c r="L235" s="12" t="s">
        <v>9</v>
      </c>
      <c r="M235" s="11" t="s">
        <v>788</v>
      </c>
    </row>
    <row r="236" spans="1:13" ht="22.5">
      <c r="A236" s="64">
        <v>18</v>
      </c>
      <c r="B236" s="11" t="s">
        <v>8</v>
      </c>
      <c r="C236" s="64" t="s">
        <v>0</v>
      </c>
      <c r="D236" s="64"/>
      <c r="E236" s="11" t="s">
        <v>136</v>
      </c>
      <c r="F236" s="64" t="s">
        <v>650</v>
      </c>
      <c r="G236" s="12" t="s">
        <v>0</v>
      </c>
      <c r="H236" s="26">
        <v>3</v>
      </c>
      <c r="I236" s="26">
        <v>3</v>
      </c>
      <c r="J236" s="47">
        <v>3</v>
      </c>
      <c r="K236" s="50">
        <f>H236-J236</f>
        <v>0</v>
      </c>
      <c r="L236" s="12" t="s">
        <v>9</v>
      </c>
      <c r="M236" s="11" t="s">
        <v>788</v>
      </c>
    </row>
    <row r="237" spans="1:13" ht="22.5">
      <c r="A237" s="63">
        <v>19</v>
      </c>
      <c r="B237" s="11" t="s">
        <v>8</v>
      </c>
      <c r="C237" s="64" t="s">
        <v>0</v>
      </c>
      <c r="D237" s="64"/>
      <c r="E237" s="11" t="s">
        <v>137</v>
      </c>
      <c r="F237" s="64" t="s">
        <v>650</v>
      </c>
      <c r="G237" s="12" t="s">
        <v>0</v>
      </c>
      <c r="H237" s="26">
        <v>3</v>
      </c>
      <c r="I237" s="26">
        <v>3</v>
      </c>
      <c r="J237" s="47">
        <v>3</v>
      </c>
      <c r="K237" s="50">
        <f t="shared" si="7"/>
        <v>0</v>
      </c>
      <c r="L237" s="12" t="s">
        <v>9</v>
      </c>
      <c r="M237" s="11" t="s">
        <v>788</v>
      </c>
    </row>
    <row r="238" spans="1:13" ht="22.5">
      <c r="A238" s="64">
        <v>20</v>
      </c>
      <c r="B238" s="11" t="s">
        <v>8</v>
      </c>
      <c r="C238" s="64" t="s">
        <v>0</v>
      </c>
      <c r="D238" s="64"/>
      <c r="E238" s="11" t="s">
        <v>138</v>
      </c>
      <c r="F238" s="64" t="s">
        <v>650</v>
      </c>
      <c r="G238" s="12" t="s">
        <v>0</v>
      </c>
      <c r="H238" s="26">
        <v>3</v>
      </c>
      <c r="I238" s="26">
        <v>3</v>
      </c>
      <c r="J238" s="47">
        <v>3</v>
      </c>
      <c r="K238" s="50">
        <f t="shared" si="7"/>
        <v>0</v>
      </c>
      <c r="L238" s="12" t="s">
        <v>9</v>
      </c>
      <c r="M238" s="11" t="s">
        <v>788</v>
      </c>
    </row>
    <row r="239" spans="1:13" ht="22.5">
      <c r="A239" s="63">
        <v>21</v>
      </c>
      <c r="B239" s="11" t="s">
        <v>8</v>
      </c>
      <c r="C239" s="64" t="s">
        <v>0</v>
      </c>
      <c r="D239" s="64"/>
      <c r="E239" s="11" t="s">
        <v>139</v>
      </c>
      <c r="F239" s="64" t="s">
        <v>650</v>
      </c>
      <c r="G239" s="12" t="s">
        <v>0</v>
      </c>
      <c r="H239" s="26">
        <v>15</v>
      </c>
      <c r="I239" s="26">
        <v>15</v>
      </c>
      <c r="J239" s="47">
        <v>15</v>
      </c>
      <c r="K239" s="50">
        <f t="shared" si="7"/>
        <v>0</v>
      </c>
      <c r="L239" s="12" t="s">
        <v>9</v>
      </c>
      <c r="M239" s="11" t="s">
        <v>786</v>
      </c>
    </row>
    <row r="240" spans="1:13">
      <c r="A240" s="63">
        <v>22</v>
      </c>
      <c r="B240" s="11" t="s">
        <v>8</v>
      </c>
      <c r="C240" s="64" t="s">
        <v>0</v>
      </c>
      <c r="D240" s="64"/>
      <c r="E240" s="11" t="s">
        <v>732</v>
      </c>
      <c r="F240" s="64" t="s">
        <v>650</v>
      </c>
      <c r="G240" s="12" t="s">
        <v>0</v>
      </c>
      <c r="H240" s="26">
        <v>1</v>
      </c>
      <c r="I240" s="26">
        <v>1</v>
      </c>
      <c r="J240" s="47">
        <v>1</v>
      </c>
      <c r="K240" s="50">
        <f t="shared" si="7"/>
        <v>0</v>
      </c>
      <c r="L240" s="12" t="s">
        <v>9</v>
      </c>
      <c r="M240" s="11" t="s">
        <v>8</v>
      </c>
    </row>
    <row r="241" spans="1:13" ht="22.5">
      <c r="A241" s="64">
        <v>22</v>
      </c>
      <c r="B241" s="11" t="s">
        <v>119</v>
      </c>
      <c r="C241" s="64" t="s">
        <v>0</v>
      </c>
      <c r="D241" s="64"/>
      <c r="E241" s="11" t="s">
        <v>140</v>
      </c>
      <c r="F241" s="64" t="s">
        <v>656</v>
      </c>
      <c r="G241" s="12" t="s">
        <v>0</v>
      </c>
      <c r="H241" s="26">
        <v>20</v>
      </c>
      <c r="I241" s="26">
        <v>20</v>
      </c>
      <c r="J241" s="47">
        <v>20</v>
      </c>
      <c r="K241" s="50">
        <f t="shared" si="7"/>
        <v>0</v>
      </c>
      <c r="L241" s="12" t="s">
        <v>9</v>
      </c>
      <c r="M241" s="11" t="s">
        <v>118</v>
      </c>
    </row>
    <row r="242" spans="1:13" ht="22.5">
      <c r="A242" s="63">
        <v>23</v>
      </c>
      <c r="B242" s="11" t="s">
        <v>119</v>
      </c>
      <c r="C242" s="64" t="s">
        <v>0</v>
      </c>
      <c r="D242" s="64"/>
      <c r="E242" s="11" t="s">
        <v>141</v>
      </c>
      <c r="F242" s="64" t="s">
        <v>656</v>
      </c>
      <c r="G242" s="12" t="s">
        <v>0</v>
      </c>
      <c r="H242" s="26">
        <v>10</v>
      </c>
      <c r="I242" s="26">
        <v>10</v>
      </c>
      <c r="J242" s="47">
        <v>10</v>
      </c>
      <c r="K242" s="50">
        <f t="shared" si="7"/>
        <v>0</v>
      </c>
      <c r="L242" s="12" t="s">
        <v>9</v>
      </c>
      <c r="M242" s="11" t="s">
        <v>118</v>
      </c>
    </row>
    <row r="243" spans="1:13" ht="22.5">
      <c r="A243" s="64">
        <v>24</v>
      </c>
      <c r="B243" s="11" t="s">
        <v>119</v>
      </c>
      <c r="C243" s="64" t="s">
        <v>0</v>
      </c>
      <c r="D243" s="64"/>
      <c r="E243" s="11" t="s">
        <v>142</v>
      </c>
      <c r="F243" s="64" t="s">
        <v>650</v>
      </c>
      <c r="G243" s="12" t="s">
        <v>0</v>
      </c>
      <c r="H243" s="26">
        <v>15</v>
      </c>
      <c r="I243" s="26">
        <v>15</v>
      </c>
      <c r="J243" s="47">
        <v>15</v>
      </c>
      <c r="K243" s="50">
        <f t="shared" si="7"/>
        <v>0</v>
      </c>
      <c r="L243" s="12" t="s">
        <v>9</v>
      </c>
      <c r="M243" s="11" t="s">
        <v>118</v>
      </c>
    </row>
    <row r="244" spans="1:13" ht="22.5">
      <c r="A244" s="63">
        <v>25</v>
      </c>
      <c r="B244" s="11" t="s">
        <v>119</v>
      </c>
      <c r="C244" s="64" t="s">
        <v>0</v>
      </c>
      <c r="D244" s="64"/>
      <c r="E244" s="11" t="s">
        <v>143</v>
      </c>
      <c r="F244" s="64" t="s">
        <v>656</v>
      </c>
      <c r="G244" s="12" t="s">
        <v>0</v>
      </c>
      <c r="H244" s="26">
        <v>10</v>
      </c>
      <c r="I244" s="26">
        <v>10</v>
      </c>
      <c r="J244" s="47">
        <v>10</v>
      </c>
      <c r="K244" s="50">
        <f t="shared" si="7"/>
        <v>0</v>
      </c>
      <c r="L244" s="12" t="s">
        <v>9</v>
      </c>
      <c r="M244" s="11" t="s">
        <v>118</v>
      </c>
    </row>
    <row r="245" spans="1:13" ht="22.5">
      <c r="A245" s="64">
        <v>26</v>
      </c>
      <c r="B245" s="11" t="s">
        <v>119</v>
      </c>
      <c r="C245" s="64" t="s">
        <v>0</v>
      </c>
      <c r="D245" s="64"/>
      <c r="E245" s="11" t="s">
        <v>144</v>
      </c>
      <c r="F245" s="64" t="s">
        <v>650</v>
      </c>
      <c r="G245" s="12" t="s">
        <v>0</v>
      </c>
      <c r="H245" s="26">
        <v>3</v>
      </c>
      <c r="I245" s="26">
        <v>3</v>
      </c>
      <c r="J245" s="47">
        <v>3</v>
      </c>
      <c r="K245" s="50">
        <f t="shared" si="7"/>
        <v>0</v>
      </c>
      <c r="L245" s="12" t="s">
        <v>9</v>
      </c>
      <c r="M245" s="11" t="s">
        <v>118</v>
      </c>
    </row>
    <row r="246" spans="1:13" ht="22.5">
      <c r="A246" s="63">
        <v>27</v>
      </c>
      <c r="B246" s="11" t="s">
        <v>119</v>
      </c>
      <c r="C246" s="64" t="s">
        <v>0</v>
      </c>
      <c r="D246" s="64"/>
      <c r="E246" s="11" t="s">
        <v>145</v>
      </c>
      <c r="F246" s="64" t="s">
        <v>656</v>
      </c>
      <c r="G246" s="12" t="s">
        <v>0</v>
      </c>
      <c r="H246" s="26">
        <v>10</v>
      </c>
      <c r="I246" s="26">
        <v>10</v>
      </c>
      <c r="J246" s="47">
        <v>10</v>
      </c>
      <c r="K246" s="50">
        <f t="shared" si="7"/>
        <v>0</v>
      </c>
      <c r="L246" s="12" t="s">
        <v>9</v>
      </c>
      <c r="M246" s="11" t="s">
        <v>118</v>
      </c>
    </row>
    <row r="247" spans="1:13" ht="22.5">
      <c r="A247" s="64">
        <v>28</v>
      </c>
      <c r="B247" s="11" t="s">
        <v>147</v>
      </c>
      <c r="C247" s="64" t="s">
        <v>0</v>
      </c>
      <c r="D247" s="64"/>
      <c r="E247" s="11" t="s">
        <v>146</v>
      </c>
      <c r="F247" s="64" t="s">
        <v>656</v>
      </c>
      <c r="G247" s="12" t="s">
        <v>0</v>
      </c>
      <c r="H247" s="26">
        <v>10</v>
      </c>
      <c r="I247" s="26">
        <v>10</v>
      </c>
      <c r="J247" s="47">
        <v>10</v>
      </c>
      <c r="K247" s="50">
        <f t="shared" si="7"/>
        <v>0</v>
      </c>
      <c r="L247" s="12" t="s">
        <v>9</v>
      </c>
      <c r="M247" s="11" t="s">
        <v>550</v>
      </c>
    </row>
    <row r="248" spans="1:13" s="48" customFormat="1">
      <c r="A248" s="210" t="s">
        <v>659</v>
      </c>
      <c r="B248" s="211"/>
      <c r="C248" s="63"/>
      <c r="D248" s="63"/>
      <c r="E248" s="24"/>
      <c r="F248" s="63"/>
      <c r="G248" s="25"/>
      <c r="H248" s="59">
        <f>SUM(H219:H247)</f>
        <v>199.54</v>
      </c>
      <c r="I248" s="59">
        <f>SUM(I219:I247)</f>
        <v>199.54</v>
      </c>
      <c r="J248" s="59">
        <f>SUM(J219:J247)</f>
        <v>199.54</v>
      </c>
      <c r="K248" s="50">
        <f t="shared" si="7"/>
        <v>0</v>
      </c>
      <c r="L248" s="25"/>
      <c r="M248" s="24"/>
    </row>
    <row r="249" spans="1:13" s="48" customFormat="1" ht="21">
      <c r="A249" s="63">
        <v>1</v>
      </c>
      <c r="B249" s="24" t="s">
        <v>8</v>
      </c>
      <c r="C249" s="63" t="s">
        <v>1</v>
      </c>
      <c r="D249" s="50">
        <v>500</v>
      </c>
      <c r="E249" s="24" t="s">
        <v>148</v>
      </c>
      <c r="F249" s="63" t="s">
        <v>650</v>
      </c>
      <c r="G249" s="25" t="s">
        <v>1</v>
      </c>
      <c r="H249" s="59">
        <v>10</v>
      </c>
      <c r="I249" s="59">
        <v>10</v>
      </c>
      <c r="J249" s="50">
        <v>10</v>
      </c>
      <c r="K249" s="50">
        <f>H249-J249</f>
        <v>0</v>
      </c>
      <c r="L249" s="25" t="s">
        <v>9</v>
      </c>
      <c r="M249" s="24" t="s">
        <v>788</v>
      </c>
    </row>
    <row r="250" spans="1:13" ht="22.5">
      <c r="A250" s="64">
        <v>2</v>
      </c>
      <c r="B250" s="11" t="s">
        <v>8</v>
      </c>
      <c r="C250" s="64" t="s">
        <v>1</v>
      </c>
      <c r="D250" s="64"/>
      <c r="E250" s="11" t="s">
        <v>149</v>
      </c>
      <c r="F250" s="64" t="s">
        <v>650</v>
      </c>
      <c r="G250" s="12" t="s">
        <v>1</v>
      </c>
      <c r="H250" s="26">
        <v>10</v>
      </c>
      <c r="I250" s="26">
        <v>10</v>
      </c>
      <c r="J250" s="47">
        <v>10</v>
      </c>
      <c r="K250" s="50">
        <f t="shared" si="7"/>
        <v>0</v>
      </c>
      <c r="L250" s="12" t="s">
        <v>9</v>
      </c>
      <c r="M250" s="11" t="s">
        <v>788</v>
      </c>
    </row>
    <row r="251" spans="1:13" ht="33">
      <c r="A251" s="63">
        <v>3</v>
      </c>
      <c r="B251" s="11" t="s">
        <v>8</v>
      </c>
      <c r="C251" s="64" t="s">
        <v>1</v>
      </c>
      <c r="D251" s="64"/>
      <c r="E251" s="11" t="s">
        <v>150</v>
      </c>
      <c r="F251" s="64" t="s">
        <v>650</v>
      </c>
      <c r="G251" s="12" t="s">
        <v>1</v>
      </c>
      <c r="H251" s="26">
        <v>2.5</v>
      </c>
      <c r="I251" s="26">
        <v>2.5</v>
      </c>
      <c r="J251" s="47">
        <v>2.5</v>
      </c>
      <c r="K251" s="50">
        <f t="shared" si="7"/>
        <v>0</v>
      </c>
      <c r="L251" s="12" t="s">
        <v>9</v>
      </c>
      <c r="M251" s="11" t="s">
        <v>788</v>
      </c>
    </row>
    <row r="252" spans="1:13" ht="22.5">
      <c r="A252" s="64">
        <v>4</v>
      </c>
      <c r="B252" s="11" t="s">
        <v>8</v>
      </c>
      <c r="C252" s="64" t="s">
        <v>1</v>
      </c>
      <c r="D252" s="64"/>
      <c r="E252" s="11" t="s">
        <v>151</v>
      </c>
      <c r="F252" s="64" t="s">
        <v>650</v>
      </c>
      <c r="G252" s="12" t="s">
        <v>1</v>
      </c>
      <c r="H252" s="26">
        <v>8</v>
      </c>
      <c r="I252" s="26">
        <v>8</v>
      </c>
      <c r="J252" s="47">
        <v>8</v>
      </c>
      <c r="K252" s="50">
        <f t="shared" si="7"/>
        <v>0</v>
      </c>
      <c r="L252" s="12" t="s">
        <v>9</v>
      </c>
      <c r="M252" s="11" t="s">
        <v>788</v>
      </c>
    </row>
    <row r="253" spans="1:13" ht="22.5">
      <c r="A253" s="63">
        <v>5</v>
      </c>
      <c r="B253" s="11" t="s">
        <v>8</v>
      </c>
      <c r="C253" s="64" t="s">
        <v>1</v>
      </c>
      <c r="D253" s="64"/>
      <c r="E253" s="11" t="s">
        <v>152</v>
      </c>
      <c r="F253" s="64" t="s">
        <v>657</v>
      </c>
      <c r="G253" s="12" t="s">
        <v>1</v>
      </c>
      <c r="H253" s="26">
        <v>8</v>
      </c>
      <c r="I253" s="26">
        <v>8</v>
      </c>
      <c r="J253" s="47">
        <v>8</v>
      </c>
      <c r="K253" s="50">
        <f t="shared" si="7"/>
        <v>0</v>
      </c>
      <c r="L253" s="12" t="s">
        <v>9</v>
      </c>
      <c r="M253" s="11" t="s">
        <v>788</v>
      </c>
    </row>
    <row r="254" spans="1:13" ht="33.75">
      <c r="A254" s="64">
        <v>6</v>
      </c>
      <c r="B254" s="11" t="s">
        <v>8</v>
      </c>
      <c r="C254" s="64" t="s">
        <v>1</v>
      </c>
      <c r="D254" s="64"/>
      <c r="E254" s="11" t="s">
        <v>153</v>
      </c>
      <c r="F254" s="64" t="s">
        <v>650</v>
      </c>
      <c r="G254" s="12" t="s">
        <v>1</v>
      </c>
      <c r="H254" s="26">
        <v>3</v>
      </c>
      <c r="I254" s="26">
        <v>3</v>
      </c>
      <c r="J254" s="47">
        <v>3</v>
      </c>
      <c r="K254" s="50">
        <f t="shared" si="7"/>
        <v>0</v>
      </c>
      <c r="L254" s="12" t="s">
        <v>9</v>
      </c>
      <c r="M254" s="11" t="s">
        <v>788</v>
      </c>
    </row>
    <row r="255" spans="1:13" ht="33.75">
      <c r="A255" s="63">
        <v>7</v>
      </c>
      <c r="B255" s="11" t="s">
        <v>8</v>
      </c>
      <c r="C255" s="64" t="s">
        <v>1</v>
      </c>
      <c r="D255" s="64"/>
      <c r="E255" s="11" t="s">
        <v>154</v>
      </c>
      <c r="F255" s="64" t="s">
        <v>650</v>
      </c>
      <c r="G255" s="12" t="s">
        <v>1</v>
      </c>
      <c r="H255" s="26">
        <v>1.5</v>
      </c>
      <c r="I255" s="26">
        <v>1.5</v>
      </c>
      <c r="J255" s="47">
        <v>1.5</v>
      </c>
      <c r="K255" s="50">
        <f t="shared" si="7"/>
        <v>0</v>
      </c>
      <c r="L255" s="12" t="s">
        <v>9</v>
      </c>
      <c r="M255" s="11" t="s">
        <v>788</v>
      </c>
    </row>
    <row r="256" spans="1:13" ht="22.5">
      <c r="A256" s="64">
        <v>8</v>
      </c>
      <c r="B256" s="11" t="s">
        <v>8</v>
      </c>
      <c r="C256" s="64" t="s">
        <v>1</v>
      </c>
      <c r="D256" s="64"/>
      <c r="E256" s="11" t="s">
        <v>155</v>
      </c>
      <c r="F256" s="64" t="s">
        <v>650</v>
      </c>
      <c r="G256" s="12" t="s">
        <v>1</v>
      </c>
      <c r="H256" s="26">
        <v>10</v>
      </c>
      <c r="I256" s="26">
        <v>10</v>
      </c>
      <c r="J256" s="47">
        <v>10</v>
      </c>
      <c r="K256" s="50">
        <f t="shared" si="7"/>
        <v>0</v>
      </c>
      <c r="L256" s="12" t="s">
        <v>9</v>
      </c>
      <c r="M256" s="11" t="s">
        <v>788</v>
      </c>
    </row>
    <row r="257" spans="1:13" ht="22.5">
      <c r="A257" s="63">
        <v>9</v>
      </c>
      <c r="B257" s="11" t="s">
        <v>8</v>
      </c>
      <c r="C257" s="64" t="s">
        <v>1</v>
      </c>
      <c r="D257" s="64"/>
      <c r="E257" s="11" t="s">
        <v>156</v>
      </c>
      <c r="F257" s="64" t="s">
        <v>650</v>
      </c>
      <c r="G257" s="12" t="s">
        <v>1</v>
      </c>
      <c r="H257" s="26">
        <v>10</v>
      </c>
      <c r="I257" s="26">
        <v>10</v>
      </c>
      <c r="J257" s="47">
        <v>10</v>
      </c>
      <c r="K257" s="50">
        <f t="shared" si="7"/>
        <v>0</v>
      </c>
      <c r="L257" s="12" t="s">
        <v>9</v>
      </c>
      <c r="M257" s="11" t="s">
        <v>788</v>
      </c>
    </row>
    <row r="258" spans="1:13" ht="22.5">
      <c r="A258" s="64">
        <v>10</v>
      </c>
      <c r="B258" s="11" t="s">
        <v>8</v>
      </c>
      <c r="C258" s="64" t="s">
        <v>1</v>
      </c>
      <c r="D258" s="64"/>
      <c r="E258" s="11" t="s">
        <v>157</v>
      </c>
      <c r="F258" s="64" t="s">
        <v>650</v>
      </c>
      <c r="G258" s="12" t="s">
        <v>1</v>
      </c>
      <c r="H258" s="26">
        <v>25</v>
      </c>
      <c r="I258" s="26">
        <v>25</v>
      </c>
      <c r="J258" s="47">
        <v>25</v>
      </c>
      <c r="K258" s="50">
        <f t="shared" si="7"/>
        <v>0</v>
      </c>
      <c r="L258" s="12" t="s">
        <v>9</v>
      </c>
      <c r="M258" s="11" t="s">
        <v>788</v>
      </c>
    </row>
    <row r="259" spans="1:13" ht="22.5">
      <c r="A259" s="63">
        <v>11</v>
      </c>
      <c r="B259" s="11" t="s">
        <v>8</v>
      </c>
      <c r="C259" s="64" t="s">
        <v>1</v>
      </c>
      <c r="D259" s="64"/>
      <c r="E259" s="11" t="s">
        <v>158</v>
      </c>
      <c r="F259" s="64" t="s">
        <v>650</v>
      </c>
      <c r="G259" s="12" t="s">
        <v>1</v>
      </c>
      <c r="H259" s="26">
        <v>7</v>
      </c>
      <c r="I259" s="26">
        <v>7</v>
      </c>
      <c r="J259" s="47">
        <v>7</v>
      </c>
      <c r="K259" s="50">
        <f t="shared" si="7"/>
        <v>0</v>
      </c>
      <c r="L259" s="12" t="s">
        <v>9</v>
      </c>
      <c r="M259" s="11" t="s">
        <v>788</v>
      </c>
    </row>
    <row r="260" spans="1:13" ht="22.5">
      <c r="A260" s="64">
        <v>12</v>
      </c>
      <c r="B260" s="11" t="s">
        <v>8</v>
      </c>
      <c r="C260" s="64" t="s">
        <v>1</v>
      </c>
      <c r="D260" s="64"/>
      <c r="E260" s="11" t="s">
        <v>159</v>
      </c>
      <c r="F260" s="64" t="s">
        <v>650</v>
      </c>
      <c r="G260" s="12" t="s">
        <v>1</v>
      </c>
      <c r="H260" s="26">
        <v>10</v>
      </c>
      <c r="I260" s="26">
        <v>10</v>
      </c>
      <c r="J260" s="47">
        <v>10</v>
      </c>
      <c r="K260" s="50">
        <f t="shared" si="7"/>
        <v>0</v>
      </c>
      <c r="L260" s="12" t="s">
        <v>9</v>
      </c>
      <c r="M260" s="11" t="s">
        <v>788</v>
      </c>
    </row>
    <row r="261" spans="1:13" ht="22.5">
      <c r="A261" s="63">
        <v>13</v>
      </c>
      <c r="B261" s="11" t="s">
        <v>8</v>
      </c>
      <c r="C261" s="64" t="s">
        <v>1</v>
      </c>
      <c r="D261" s="64"/>
      <c r="E261" s="11" t="s">
        <v>160</v>
      </c>
      <c r="F261" s="64" t="s">
        <v>650</v>
      </c>
      <c r="G261" s="12" t="s">
        <v>1</v>
      </c>
      <c r="H261" s="26">
        <v>10</v>
      </c>
      <c r="I261" s="26">
        <v>10</v>
      </c>
      <c r="J261" s="47">
        <v>10</v>
      </c>
      <c r="K261" s="50">
        <f t="shared" si="7"/>
        <v>0</v>
      </c>
      <c r="L261" s="12" t="s">
        <v>9</v>
      </c>
      <c r="M261" s="11" t="s">
        <v>788</v>
      </c>
    </row>
    <row r="262" spans="1:13" ht="22.5">
      <c r="A262" s="64">
        <v>14</v>
      </c>
      <c r="B262" s="11" t="s">
        <v>8</v>
      </c>
      <c r="C262" s="64" t="s">
        <v>1</v>
      </c>
      <c r="D262" s="64"/>
      <c r="E262" s="11" t="s">
        <v>161</v>
      </c>
      <c r="F262" s="64" t="s">
        <v>650</v>
      </c>
      <c r="G262" s="12" t="s">
        <v>1</v>
      </c>
      <c r="H262" s="26">
        <v>10</v>
      </c>
      <c r="I262" s="26">
        <v>10</v>
      </c>
      <c r="J262" s="47">
        <v>10</v>
      </c>
      <c r="K262" s="50">
        <f t="shared" si="7"/>
        <v>0</v>
      </c>
      <c r="L262" s="12" t="s">
        <v>9</v>
      </c>
      <c r="M262" s="11" t="s">
        <v>788</v>
      </c>
    </row>
    <row r="263" spans="1:13" ht="22.5">
      <c r="A263" s="63">
        <v>15</v>
      </c>
      <c r="B263" s="11" t="s">
        <v>8</v>
      </c>
      <c r="C263" s="64" t="s">
        <v>1</v>
      </c>
      <c r="D263" s="64"/>
      <c r="E263" s="11" t="s">
        <v>162</v>
      </c>
      <c r="F263" s="64" t="s">
        <v>650</v>
      </c>
      <c r="G263" s="12" t="s">
        <v>1</v>
      </c>
      <c r="H263" s="26">
        <v>10</v>
      </c>
      <c r="I263" s="26">
        <v>10</v>
      </c>
      <c r="J263" s="47">
        <v>10</v>
      </c>
      <c r="K263" s="50">
        <f t="shared" si="7"/>
        <v>0</v>
      </c>
      <c r="L263" s="12" t="s">
        <v>9</v>
      </c>
      <c r="M263" s="11" t="s">
        <v>788</v>
      </c>
    </row>
    <row r="264" spans="1:13" ht="33.75">
      <c r="A264" s="64">
        <v>16</v>
      </c>
      <c r="B264" s="11" t="s">
        <v>8</v>
      </c>
      <c r="C264" s="64" t="s">
        <v>1</v>
      </c>
      <c r="D264" s="64"/>
      <c r="E264" s="11" t="s">
        <v>163</v>
      </c>
      <c r="F264" s="64" t="s">
        <v>650</v>
      </c>
      <c r="G264" s="12" t="s">
        <v>1</v>
      </c>
      <c r="H264" s="26">
        <v>5</v>
      </c>
      <c r="I264" s="26">
        <v>5</v>
      </c>
      <c r="J264" s="47">
        <v>5</v>
      </c>
      <c r="K264" s="50">
        <f t="shared" si="7"/>
        <v>0</v>
      </c>
      <c r="L264" s="12" t="s">
        <v>9</v>
      </c>
      <c r="M264" s="11" t="s">
        <v>788</v>
      </c>
    </row>
    <row r="265" spans="1:13" ht="33.75">
      <c r="A265" s="63">
        <v>17</v>
      </c>
      <c r="B265" s="11" t="s">
        <v>8</v>
      </c>
      <c r="C265" s="64" t="s">
        <v>1</v>
      </c>
      <c r="D265" s="64"/>
      <c r="E265" s="11" t="s">
        <v>164</v>
      </c>
      <c r="F265" s="64" t="s">
        <v>657</v>
      </c>
      <c r="G265" s="12" t="s">
        <v>1</v>
      </c>
      <c r="H265" s="26">
        <v>4</v>
      </c>
      <c r="I265" s="26">
        <v>4</v>
      </c>
      <c r="J265" s="47">
        <v>4</v>
      </c>
      <c r="K265" s="50">
        <f t="shared" si="7"/>
        <v>0</v>
      </c>
      <c r="L265" s="12" t="s">
        <v>9</v>
      </c>
      <c r="M265" s="11" t="s">
        <v>788</v>
      </c>
    </row>
    <row r="266" spans="1:13" ht="33.75">
      <c r="A266" s="64">
        <v>18</v>
      </c>
      <c r="B266" s="11" t="s">
        <v>8</v>
      </c>
      <c r="C266" s="64" t="s">
        <v>1</v>
      </c>
      <c r="D266" s="64"/>
      <c r="E266" s="11" t="s">
        <v>165</v>
      </c>
      <c r="F266" s="64" t="s">
        <v>650</v>
      </c>
      <c r="G266" s="12" t="s">
        <v>1</v>
      </c>
      <c r="H266" s="26">
        <v>2</v>
      </c>
      <c r="I266" s="26">
        <v>2</v>
      </c>
      <c r="J266" s="47">
        <v>2</v>
      </c>
      <c r="K266" s="50">
        <f>H266-J266</f>
        <v>0</v>
      </c>
      <c r="L266" s="12" t="s">
        <v>9</v>
      </c>
      <c r="M266" s="11" t="s">
        <v>788</v>
      </c>
    </row>
    <row r="267" spans="1:13" ht="33.75">
      <c r="A267" s="63">
        <v>19</v>
      </c>
      <c r="B267" s="11" t="s">
        <v>8</v>
      </c>
      <c r="C267" s="64" t="s">
        <v>1</v>
      </c>
      <c r="D267" s="64"/>
      <c r="E267" s="11" t="s">
        <v>166</v>
      </c>
      <c r="F267" s="64" t="s">
        <v>650</v>
      </c>
      <c r="G267" s="12" t="s">
        <v>1</v>
      </c>
      <c r="H267" s="26">
        <v>6</v>
      </c>
      <c r="I267" s="26">
        <v>6</v>
      </c>
      <c r="J267" s="47">
        <v>6</v>
      </c>
      <c r="K267" s="50">
        <f t="shared" si="7"/>
        <v>0</v>
      </c>
      <c r="L267" s="12" t="s">
        <v>9</v>
      </c>
      <c r="M267" s="11" t="s">
        <v>788</v>
      </c>
    </row>
    <row r="268" spans="1:13" ht="22.5">
      <c r="A268" s="64">
        <v>20</v>
      </c>
      <c r="B268" s="11" t="s">
        <v>8</v>
      </c>
      <c r="C268" s="64" t="s">
        <v>1</v>
      </c>
      <c r="D268" s="64"/>
      <c r="E268" s="11" t="s">
        <v>167</v>
      </c>
      <c r="F268" s="64" t="s">
        <v>657</v>
      </c>
      <c r="G268" s="12" t="s">
        <v>1</v>
      </c>
      <c r="H268" s="26">
        <v>1.01</v>
      </c>
      <c r="I268" s="26">
        <v>1.01</v>
      </c>
      <c r="J268" s="47">
        <v>1.01</v>
      </c>
      <c r="K268" s="50">
        <f t="shared" si="7"/>
        <v>0</v>
      </c>
      <c r="L268" s="12" t="s">
        <v>9</v>
      </c>
      <c r="M268" s="11" t="s">
        <v>788</v>
      </c>
    </row>
    <row r="269" spans="1:13" ht="22.5">
      <c r="A269" s="63">
        <v>21</v>
      </c>
      <c r="B269" s="11" t="s">
        <v>8</v>
      </c>
      <c r="C269" s="64" t="s">
        <v>1</v>
      </c>
      <c r="D269" s="64"/>
      <c r="E269" s="11" t="s">
        <v>168</v>
      </c>
      <c r="F269" s="64" t="s">
        <v>657</v>
      </c>
      <c r="G269" s="12" t="s">
        <v>1</v>
      </c>
      <c r="H269" s="26">
        <v>2</v>
      </c>
      <c r="I269" s="26">
        <v>2</v>
      </c>
      <c r="J269" s="47">
        <v>2</v>
      </c>
      <c r="K269" s="50">
        <f t="shared" si="7"/>
        <v>0</v>
      </c>
      <c r="L269" s="12" t="s">
        <v>9</v>
      </c>
      <c r="M269" s="11" t="s">
        <v>788</v>
      </c>
    </row>
    <row r="270" spans="1:13" ht="33.75">
      <c r="A270" s="64">
        <v>22</v>
      </c>
      <c r="B270" s="11" t="s">
        <v>8</v>
      </c>
      <c r="C270" s="64" t="s">
        <v>1</v>
      </c>
      <c r="D270" s="64"/>
      <c r="E270" s="11" t="s">
        <v>169</v>
      </c>
      <c r="F270" s="64" t="s">
        <v>650</v>
      </c>
      <c r="G270" s="12" t="s">
        <v>1</v>
      </c>
      <c r="H270" s="26">
        <v>1.5</v>
      </c>
      <c r="I270" s="26">
        <v>1.5</v>
      </c>
      <c r="J270" s="47">
        <v>1.5</v>
      </c>
      <c r="K270" s="50">
        <f t="shared" si="7"/>
        <v>0</v>
      </c>
      <c r="L270" s="12" t="s">
        <v>9</v>
      </c>
      <c r="M270" s="11" t="s">
        <v>788</v>
      </c>
    </row>
    <row r="271" spans="1:13" ht="22.5">
      <c r="A271" s="63">
        <v>23</v>
      </c>
      <c r="B271" s="11" t="s">
        <v>8</v>
      </c>
      <c r="C271" s="64" t="s">
        <v>1</v>
      </c>
      <c r="D271" s="64"/>
      <c r="E271" s="11" t="s">
        <v>170</v>
      </c>
      <c r="F271" s="64" t="s">
        <v>650</v>
      </c>
      <c r="G271" s="12" t="s">
        <v>1</v>
      </c>
      <c r="H271" s="26">
        <v>10</v>
      </c>
      <c r="I271" s="26">
        <v>10</v>
      </c>
      <c r="J271" s="47">
        <v>10</v>
      </c>
      <c r="K271" s="50">
        <f t="shared" si="7"/>
        <v>0</v>
      </c>
      <c r="L271" s="12" t="s">
        <v>9</v>
      </c>
      <c r="M271" s="11" t="s">
        <v>788</v>
      </c>
    </row>
    <row r="272" spans="1:13" ht="32.25">
      <c r="A272" s="64">
        <v>24</v>
      </c>
      <c r="B272" s="11" t="s">
        <v>8</v>
      </c>
      <c r="C272" s="64" t="s">
        <v>1</v>
      </c>
      <c r="D272" s="64"/>
      <c r="E272" s="11" t="s">
        <v>171</v>
      </c>
      <c r="F272" s="64" t="s">
        <v>650</v>
      </c>
      <c r="G272" s="12" t="s">
        <v>1</v>
      </c>
      <c r="H272" s="59">
        <v>5</v>
      </c>
      <c r="I272" s="59">
        <v>5</v>
      </c>
      <c r="J272" s="47">
        <v>5</v>
      </c>
      <c r="K272" s="50">
        <f t="shared" si="7"/>
        <v>0</v>
      </c>
      <c r="L272" s="12" t="s">
        <v>9</v>
      </c>
      <c r="M272" s="11" t="s">
        <v>787</v>
      </c>
    </row>
    <row r="273" spans="1:13" ht="33.75">
      <c r="A273" s="63">
        <v>25</v>
      </c>
      <c r="B273" s="11" t="s">
        <v>8</v>
      </c>
      <c r="C273" s="64" t="s">
        <v>1</v>
      </c>
      <c r="D273" s="64"/>
      <c r="E273" s="11" t="s">
        <v>172</v>
      </c>
      <c r="F273" s="64" t="s">
        <v>650</v>
      </c>
      <c r="G273" s="12" t="s">
        <v>1</v>
      </c>
      <c r="H273" s="26">
        <v>3</v>
      </c>
      <c r="I273" s="26">
        <v>3</v>
      </c>
      <c r="J273" s="47">
        <v>3</v>
      </c>
      <c r="K273" s="50">
        <f t="shared" si="7"/>
        <v>0</v>
      </c>
      <c r="L273" s="12" t="s">
        <v>9</v>
      </c>
      <c r="M273" s="11" t="s">
        <v>787</v>
      </c>
    </row>
    <row r="274" spans="1:13" ht="33.75">
      <c r="A274" s="64">
        <v>26</v>
      </c>
      <c r="B274" s="11" t="s">
        <v>8</v>
      </c>
      <c r="C274" s="64" t="s">
        <v>1</v>
      </c>
      <c r="D274" s="64"/>
      <c r="E274" s="11" t="s">
        <v>173</v>
      </c>
      <c r="F274" s="64" t="s">
        <v>650</v>
      </c>
      <c r="G274" s="12" t="s">
        <v>1</v>
      </c>
      <c r="H274" s="26">
        <v>1.5</v>
      </c>
      <c r="I274" s="26">
        <v>1.5</v>
      </c>
      <c r="J274" s="47">
        <v>1.5</v>
      </c>
      <c r="K274" s="50">
        <f t="shared" si="7"/>
        <v>0</v>
      </c>
      <c r="L274" s="12" t="s">
        <v>9</v>
      </c>
      <c r="M274" s="11" t="s">
        <v>787</v>
      </c>
    </row>
    <row r="275" spans="1:13" ht="22.5">
      <c r="A275" s="63">
        <v>27</v>
      </c>
      <c r="B275" s="11" t="s">
        <v>8</v>
      </c>
      <c r="C275" s="64" t="s">
        <v>1</v>
      </c>
      <c r="D275" s="64"/>
      <c r="E275" s="11" t="s">
        <v>174</v>
      </c>
      <c r="F275" s="64" t="s">
        <v>650</v>
      </c>
      <c r="G275" s="12" t="s">
        <v>1</v>
      </c>
      <c r="H275" s="26">
        <v>5</v>
      </c>
      <c r="I275" s="26">
        <v>5</v>
      </c>
      <c r="J275" s="47">
        <v>5</v>
      </c>
      <c r="K275" s="50">
        <f t="shared" si="7"/>
        <v>0</v>
      </c>
      <c r="L275" s="12" t="s">
        <v>9</v>
      </c>
      <c r="M275" s="11" t="s">
        <v>787</v>
      </c>
    </row>
    <row r="276" spans="1:13" ht="33.75">
      <c r="A276" s="64">
        <v>28</v>
      </c>
      <c r="B276" s="11" t="s">
        <v>8</v>
      </c>
      <c r="C276" s="64" t="s">
        <v>1</v>
      </c>
      <c r="D276" s="64"/>
      <c r="E276" s="11" t="s">
        <v>175</v>
      </c>
      <c r="F276" s="64" t="s">
        <v>650</v>
      </c>
      <c r="G276" s="12" t="s">
        <v>1</v>
      </c>
      <c r="H276" s="26">
        <v>4.91</v>
      </c>
      <c r="I276" s="26">
        <v>4.91</v>
      </c>
      <c r="J276" s="47">
        <v>4.91</v>
      </c>
      <c r="K276" s="50">
        <f t="shared" si="7"/>
        <v>0</v>
      </c>
      <c r="L276" s="12" t="s">
        <v>9</v>
      </c>
      <c r="M276" s="11" t="s">
        <v>787</v>
      </c>
    </row>
    <row r="277" spans="1:13" ht="22.5">
      <c r="A277" s="63">
        <v>29</v>
      </c>
      <c r="B277" s="11" t="s">
        <v>8</v>
      </c>
      <c r="C277" s="64" t="s">
        <v>1</v>
      </c>
      <c r="D277" s="64"/>
      <c r="E277" s="11" t="s">
        <v>176</v>
      </c>
      <c r="F277" s="64" t="s">
        <v>650</v>
      </c>
      <c r="G277" s="12" t="s">
        <v>1</v>
      </c>
      <c r="H277" s="26">
        <v>3.33</v>
      </c>
      <c r="I277" s="26">
        <v>3.33</v>
      </c>
      <c r="J277" s="47">
        <v>3.33</v>
      </c>
      <c r="K277" s="50">
        <f t="shared" si="7"/>
        <v>0</v>
      </c>
      <c r="L277" s="12" t="s">
        <v>9</v>
      </c>
      <c r="M277" s="11" t="s">
        <v>787</v>
      </c>
    </row>
    <row r="278" spans="1:13" ht="22.5">
      <c r="A278" s="64">
        <v>30</v>
      </c>
      <c r="B278" s="11" t="s">
        <v>8</v>
      </c>
      <c r="C278" s="64" t="s">
        <v>1</v>
      </c>
      <c r="D278" s="64"/>
      <c r="E278" s="11" t="s">
        <v>177</v>
      </c>
      <c r="F278" s="64" t="s">
        <v>650</v>
      </c>
      <c r="G278" s="12" t="s">
        <v>1</v>
      </c>
      <c r="H278" s="26">
        <v>3</v>
      </c>
      <c r="I278" s="26">
        <v>3</v>
      </c>
      <c r="J278" s="47">
        <v>3</v>
      </c>
      <c r="K278" s="50">
        <f t="shared" si="7"/>
        <v>0</v>
      </c>
      <c r="L278" s="12" t="s">
        <v>9</v>
      </c>
      <c r="M278" s="11" t="s">
        <v>787</v>
      </c>
    </row>
    <row r="279" spans="1:13" ht="22.5">
      <c r="A279" s="63">
        <v>31</v>
      </c>
      <c r="B279" s="11" t="s">
        <v>8</v>
      </c>
      <c r="C279" s="64" t="s">
        <v>1</v>
      </c>
      <c r="D279" s="64"/>
      <c r="E279" s="11" t="s">
        <v>178</v>
      </c>
      <c r="F279" s="64" t="s">
        <v>650</v>
      </c>
      <c r="G279" s="12" t="s">
        <v>1</v>
      </c>
      <c r="H279" s="26">
        <v>3.5</v>
      </c>
      <c r="I279" s="26">
        <v>3.5</v>
      </c>
      <c r="J279" s="47">
        <v>3.5</v>
      </c>
      <c r="K279" s="50">
        <f t="shared" si="7"/>
        <v>0</v>
      </c>
      <c r="L279" s="12" t="s">
        <v>9</v>
      </c>
      <c r="M279" s="11" t="s">
        <v>787</v>
      </c>
    </row>
    <row r="280" spans="1:13" ht="33.75">
      <c r="A280" s="64">
        <v>32</v>
      </c>
      <c r="B280" s="11" t="s">
        <v>8</v>
      </c>
      <c r="C280" s="64" t="s">
        <v>1</v>
      </c>
      <c r="D280" s="64"/>
      <c r="E280" s="11" t="s">
        <v>179</v>
      </c>
      <c r="F280" s="64" t="s">
        <v>650</v>
      </c>
      <c r="G280" s="12" t="s">
        <v>1</v>
      </c>
      <c r="H280" s="26">
        <v>10</v>
      </c>
      <c r="I280" s="26">
        <v>10</v>
      </c>
      <c r="J280" s="47">
        <v>10</v>
      </c>
      <c r="K280" s="50">
        <f t="shared" si="7"/>
        <v>0</v>
      </c>
      <c r="L280" s="12" t="s">
        <v>9</v>
      </c>
      <c r="M280" s="11" t="s">
        <v>787</v>
      </c>
    </row>
    <row r="281" spans="1:13" ht="33.75">
      <c r="A281" s="63">
        <v>33</v>
      </c>
      <c r="B281" s="11" t="s">
        <v>8</v>
      </c>
      <c r="C281" s="64" t="s">
        <v>1</v>
      </c>
      <c r="D281" s="64"/>
      <c r="E281" s="11" t="s">
        <v>180</v>
      </c>
      <c r="F281" s="64" t="s">
        <v>650</v>
      </c>
      <c r="G281" s="12" t="s">
        <v>1</v>
      </c>
      <c r="H281" s="26">
        <v>10</v>
      </c>
      <c r="I281" s="26">
        <v>10</v>
      </c>
      <c r="J281" s="47">
        <v>10</v>
      </c>
      <c r="K281" s="50">
        <f t="shared" si="7"/>
        <v>0</v>
      </c>
      <c r="L281" s="12" t="s">
        <v>9</v>
      </c>
      <c r="M281" s="11" t="s">
        <v>787</v>
      </c>
    </row>
    <row r="282" spans="1:13" ht="33.75">
      <c r="A282" s="64">
        <v>34</v>
      </c>
      <c r="B282" s="11" t="s">
        <v>8</v>
      </c>
      <c r="C282" s="64" t="s">
        <v>1</v>
      </c>
      <c r="D282" s="64"/>
      <c r="E282" s="11" t="s">
        <v>181</v>
      </c>
      <c r="F282" s="64" t="s">
        <v>650</v>
      </c>
      <c r="G282" s="12" t="s">
        <v>1</v>
      </c>
      <c r="H282" s="26">
        <v>10</v>
      </c>
      <c r="I282" s="26">
        <v>10</v>
      </c>
      <c r="J282" s="47">
        <v>10</v>
      </c>
      <c r="K282" s="50">
        <f t="shared" si="7"/>
        <v>0</v>
      </c>
      <c r="L282" s="12" t="s">
        <v>9</v>
      </c>
      <c r="M282" s="11" t="s">
        <v>786</v>
      </c>
    </row>
    <row r="283" spans="1:13" ht="22.5">
      <c r="A283" s="63">
        <v>35</v>
      </c>
      <c r="B283" s="11" t="s">
        <v>8</v>
      </c>
      <c r="C283" s="64" t="s">
        <v>1</v>
      </c>
      <c r="D283" s="64"/>
      <c r="E283" s="11" t="s">
        <v>182</v>
      </c>
      <c r="F283" s="64" t="s">
        <v>657</v>
      </c>
      <c r="G283" s="12" t="s">
        <v>1</v>
      </c>
      <c r="H283" s="26">
        <v>3</v>
      </c>
      <c r="I283" s="26">
        <v>3</v>
      </c>
      <c r="J283" s="47">
        <v>3</v>
      </c>
      <c r="K283" s="50">
        <f t="shared" si="7"/>
        <v>0</v>
      </c>
      <c r="L283" s="12" t="s">
        <v>9</v>
      </c>
      <c r="M283" s="11" t="s">
        <v>744</v>
      </c>
    </row>
    <row r="284" spans="1:13" ht="33.75">
      <c r="A284" s="64">
        <v>36</v>
      </c>
      <c r="B284" s="11" t="s">
        <v>8</v>
      </c>
      <c r="C284" s="64" t="s">
        <v>1</v>
      </c>
      <c r="D284" s="64"/>
      <c r="E284" s="11" t="s">
        <v>183</v>
      </c>
      <c r="F284" s="64" t="s">
        <v>652</v>
      </c>
      <c r="G284" s="12" t="s">
        <v>1</v>
      </c>
      <c r="H284" s="26">
        <v>6</v>
      </c>
      <c r="I284" s="26">
        <v>6</v>
      </c>
      <c r="J284" s="47">
        <v>6</v>
      </c>
      <c r="K284" s="50">
        <f t="shared" ref="K284:K347" si="8">H284-J284</f>
        <v>0</v>
      </c>
      <c r="L284" s="12" t="s">
        <v>9</v>
      </c>
      <c r="M284" s="11" t="s">
        <v>744</v>
      </c>
    </row>
    <row r="285" spans="1:13" ht="22.5">
      <c r="A285" s="63">
        <v>37</v>
      </c>
      <c r="B285" s="11" t="s">
        <v>8</v>
      </c>
      <c r="C285" s="64" t="s">
        <v>1</v>
      </c>
      <c r="D285" s="64"/>
      <c r="E285" s="11" t="s">
        <v>184</v>
      </c>
      <c r="F285" s="64" t="s">
        <v>657</v>
      </c>
      <c r="G285" s="12" t="s">
        <v>1</v>
      </c>
      <c r="H285" s="26">
        <v>5</v>
      </c>
      <c r="I285" s="26">
        <v>5</v>
      </c>
      <c r="J285" s="47">
        <v>5</v>
      </c>
      <c r="K285" s="50">
        <f t="shared" si="8"/>
        <v>0</v>
      </c>
      <c r="L285" s="12" t="s">
        <v>9</v>
      </c>
      <c r="M285" s="11" t="s">
        <v>744</v>
      </c>
    </row>
    <row r="286" spans="1:13" ht="22.5">
      <c r="A286" s="64">
        <v>38</v>
      </c>
      <c r="B286" s="11" t="s">
        <v>8</v>
      </c>
      <c r="C286" s="64" t="s">
        <v>1</v>
      </c>
      <c r="D286" s="64"/>
      <c r="E286" s="11" t="s">
        <v>185</v>
      </c>
      <c r="F286" s="64" t="s">
        <v>650</v>
      </c>
      <c r="G286" s="12" t="s">
        <v>1</v>
      </c>
      <c r="H286" s="26">
        <v>1</v>
      </c>
      <c r="I286" s="26">
        <v>1</v>
      </c>
      <c r="J286" s="47">
        <v>1</v>
      </c>
      <c r="K286" s="50">
        <f t="shared" si="8"/>
        <v>0</v>
      </c>
      <c r="L286" s="12" t="s">
        <v>9</v>
      </c>
      <c r="M286" s="11" t="s">
        <v>744</v>
      </c>
    </row>
    <row r="287" spans="1:13" ht="22.5">
      <c r="A287" s="63">
        <v>39</v>
      </c>
      <c r="B287" s="11" t="s">
        <v>8</v>
      </c>
      <c r="C287" s="64" t="s">
        <v>1</v>
      </c>
      <c r="D287" s="64"/>
      <c r="E287" s="11" t="s">
        <v>186</v>
      </c>
      <c r="F287" s="64" t="s">
        <v>650</v>
      </c>
      <c r="G287" s="12" t="s">
        <v>1</v>
      </c>
      <c r="H287" s="26">
        <v>5</v>
      </c>
      <c r="I287" s="26">
        <v>5</v>
      </c>
      <c r="J287" s="47">
        <v>5</v>
      </c>
      <c r="K287" s="50">
        <f t="shared" si="8"/>
        <v>0</v>
      </c>
      <c r="L287" s="12" t="s">
        <v>9</v>
      </c>
      <c r="M287" s="11" t="s">
        <v>744</v>
      </c>
    </row>
    <row r="288" spans="1:13" ht="22.5">
      <c r="A288" s="64">
        <v>40</v>
      </c>
      <c r="B288" s="11" t="s">
        <v>8</v>
      </c>
      <c r="C288" s="64" t="s">
        <v>1</v>
      </c>
      <c r="D288" s="64"/>
      <c r="E288" s="11" t="s">
        <v>187</v>
      </c>
      <c r="F288" s="64" t="s">
        <v>650</v>
      </c>
      <c r="G288" s="12" t="s">
        <v>1</v>
      </c>
      <c r="H288" s="26">
        <v>2.5</v>
      </c>
      <c r="I288" s="26">
        <v>2.5</v>
      </c>
      <c r="J288" s="47">
        <v>2.5</v>
      </c>
      <c r="K288" s="50">
        <f t="shared" si="8"/>
        <v>0</v>
      </c>
      <c r="L288" s="12" t="s">
        <v>9</v>
      </c>
      <c r="M288" s="11" t="s">
        <v>744</v>
      </c>
    </row>
    <row r="289" spans="1:13" ht="22.5">
      <c r="A289" s="63">
        <v>41</v>
      </c>
      <c r="B289" s="11" t="s">
        <v>8</v>
      </c>
      <c r="C289" s="64" t="s">
        <v>1</v>
      </c>
      <c r="D289" s="64"/>
      <c r="E289" s="11" t="s">
        <v>188</v>
      </c>
      <c r="F289" s="64" t="s">
        <v>650</v>
      </c>
      <c r="G289" s="12" t="s">
        <v>1</v>
      </c>
      <c r="H289" s="26">
        <v>2.5</v>
      </c>
      <c r="I289" s="26">
        <v>2.5</v>
      </c>
      <c r="J289" s="47">
        <v>2.5</v>
      </c>
      <c r="K289" s="50">
        <f t="shared" si="8"/>
        <v>0</v>
      </c>
      <c r="L289" s="12" t="s">
        <v>9</v>
      </c>
      <c r="M289" s="11" t="s">
        <v>744</v>
      </c>
    </row>
    <row r="290" spans="1:13" ht="33">
      <c r="A290" s="64">
        <v>42</v>
      </c>
      <c r="B290" s="11" t="s">
        <v>8</v>
      </c>
      <c r="C290" s="64" t="s">
        <v>1</v>
      </c>
      <c r="D290" s="64"/>
      <c r="E290" s="11" t="s">
        <v>189</v>
      </c>
      <c r="F290" s="64" t="s">
        <v>652</v>
      </c>
      <c r="G290" s="12" t="s">
        <v>1</v>
      </c>
      <c r="H290" s="26">
        <v>8</v>
      </c>
      <c r="I290" s="26">
        <v>8</v>
      </c>
      <c r="J290" s="47">
        <v>8</v>
      </c>
      <c r="K290" s="50">
        <f t="shared" si="8"/>
        <v>0</v>
      </c>
      <c r="L290" s="12" t="s">
        <v>9</v>
      </c>
      <c r="M290" s="11" t="s">
        <v>744</v>
      </c>
    </row>
    <row r="291" spans="1:13" ht="22.5">
      <c r="A291" s="63">
        <v>43</v>
      </c>
      <c r="B291" s="11" t="s">
        <v>8</v>
      </c>
      <c r="C291" s="64" t="s">
        <v>1</v>
      </c>
      <c r="D291" s="64"/>
      <c r="E291" s="11" t="s">
        <v>190</v>
      </c>
      <c r="F291" s="64" t="s">
        <v>650</v>
      </c>
      <c r="G291" s="12" t="s">
        <v>1</v>
      </c>
      <c r="H291" s="26">
        <v>0.83</v>
      </c>
      <c r="I291" s="26">
        <v>0.83</v>
      </c>
      <c r="J291" s="47">
        <v>0.83</v>
      </c>
      <c r="K291" s="50">
        <f t="shared" si="8"/>
        <v>0</v>
      </c>
      <c r="L291" s="12" t="s">
        <v>9</v>
      </c>
      <c r="M291" s="11" t="s">
        <v>744</v>
      </c>
    </row>
    <row r="292" spans="1:13" ht="22.5">
      <c r="A292" s="64">
        <v>44</v>
      </c>
      <c r="B292" s="11" t="s">
        <v>8</v>
      </c>
      <c r="C292" s="64" t="s">
        <v>1</v>
      </c>
      <c r="D292" s="64"/>
      <c r="E292" s="11" t="s">
        <v>191</v>
      </c>
      <c r="F292" s="64" t="s">
        <v>650</v>
      </c>
      <c r="G292" s="12" t="s">
        <v>1</v>
      </c>
      <c r="H292" s="26">
        <v>0.83</v>
      </c>
      <c r="I292" s="26">
        <v>0.83</v>
      </c>
      <c r="J292" s="47">
        <v>0.83</v>
      </c>
      <c r="K292" s="50">
        <f t="shared" si="8"/>
        <v>0</v>
      </c>
      <c r="L292" s="12" t="s">
        <v>9</v>
      </c>
      <c r="M292" s="11" t="s">
        <v>744</v>
      </c>
    </row>
    <row r="293" spans="1:13" ht="22.5">
      <c r="A293" s="63">
        <v>45</v>
      </c>
      <c r="B293" s="11" t="s">
        <v>8</v>
      </c>
      <c r="C293" s="64" t="s">
        <v>1</v>
      </c>
      <c r="D293" s="64"/>
      <c r="E293" s="11" t="s">
        <v>190</v>
      </c>
      <c r="F293" s="64" t="s">
        <v>650</v>
      </c>
      <c r="G293" s="12" t="s">
        <v>1</v>
      </c>
      <c r="H293" s="26">
        <v>0.14000000000000001</v>
      </c>
      <c r="I293" s="26">
        <v>0.14000000000000001</v>
      </c>
      <c r="J293" s="47">
        <v>0.14000000000000001</v>
      </c>
      <c r="K293" s="50">
        <f t="shared" si="8"/>
        <v>0</v>
      </c>
      <c r="L293" s="12" t="s">
        <v>9</v>
      </c>
      <c r="M293" s="11" t="s">
        <v>744</v>
      </c>
    </row>
    <row r="294" spans="1:13" ht="22.5">
      <c r="A294" s="64">
        <v>46</v>
      </c>
      <c r="B294" s="11" t="s">
        <v>8</v>
      </c>
      <c r="C294" s="64" t="s">
        <v>1</v>
      </c>
      <c r="D294" s="64"/>
      <c r="E294" s="11" t="s">
        <v>191</v>
      </c>
      <c r="F294" s="64" t="s">
        <v>652</v>
      </c>
      <c r="G294" s="12" t="s">
        <v>1</v>
      </c>
      <c r="H294" s="26">
        <v>0.14000000000000001</v>
      </c>
      <c r="I294" s="26">
        <v>0.14000000000000001</v>
      </c>
      <c r="J294" s="47">
        <v>0.14000000000000001</v>
      </c>
      <c r="K294" s="50">
        <f t="shared" si="8"/>
        <v>0</v>
      </c>
      <c r="L294" s="12" t="s">
        <v>9</v>
      </c>
      <c r="M294" s="11" t="s">
        <v>744</v>
      </c>
    </row>
    <row r="295" spans="1:13" ht="22.5">
      <c r="A295" s="63">
        <v>47</v>
      </c>
      <c r="B295" s="11" t="s">
        <v>8</v>
      </c>
      <c r="C295" s="64" t="s">
        <v>1</v>
      </c>
      <c r="D295" s="64"/>
      <c r="E295" s="11" t="s">
        <v>192</v>
      </c>
      <c r="F295" s="64" t="s">
        <v>652</v>
      </c>
      <c r="G295" s="12" t="s">
        <v>1</v>
      </c>
      <c r="H295" s="26">
        <v>4.05</v>
      </c>
      <c r="I295" s="26">
        <v>4.05</v>
      </c>
      <c r="J295" s="47">
        <v>4.05</v>
      </c>
      <c r="K295" s="50">
        <f t="shared" si="8"/>
        <v>0</v>
      </c>
      <c r="L295" s="12" t="s">
        <v>9</v>
      </c>
      <c r="M295" s="11" t="s">
        <v>792</v>
      </c>
    </row>
    <row r="296" spans="1:13" ht="22.5">
      <c r="A296" s="64">
        <v>48</v>
      </c>
      <c r="B296" s="11" t="s">
        <v>8</v>
      </c>
      <c r="C296" s="64" t="s">
        <v>1</v>
      </c>
      <c r="D296" s="64"/>
      <c r="E296" s="11" t="s">
        <v>193</v>
      </c>
      <c r="F296" s="64" t="s">
        <v>651</v>
      </c>
      <c r="G296" s="12" t="s">
        <v>1</v>
      </c>
      <c r="H296" s="26">
        <v>10</v>
      </c>
      <c r="I296" s="26">
        <v>10</v>
      </c>
      <c r="J296" s="47">
        <v>10</v>
      </c>
      <c r="K296" s="50">
        <f t="shared" si="8"/>
        <v>0</v>
      </c>
      <c r="L296" s="12" t="s">
        <v>9</v>
      </c>
      <c r="M296" s="11" t="s">
        <v>770</v>
      </c>
    </row>
    <row r="297" spans="1:13" ht="22.5">
      <c r="A297" s="63">
        <v>49</v>
      </c>
      <c r="B297" s="11" t="s">
        <v>8</v>
      </c>
      <c r="C297" s="64" t="s">
        <v>1</v>
      </c>
      <c r="D297" s="64"/>
      <c r="E297" s="11" t="s">
        <v>194</v>
      </c>
      <c r="F297" s="64" t="s">
        <v>651</v>
      </c>
      <c r="G297" s="12" t="s">
        <v>1</v>
      </c>
      <c r="H297" s="26">
        <v>10</v>
      </c>
      <c r="I297" s="26">
        <v>10</v>
      </c>
      <c r="J297" s="47">
        <v>10</v>
      </c>
      <c r="K297" s="50">
        <f t="shared" si="8"/>
        <v>0</v>
      </c>
      <c r="L297" s="12" t="s">
        <v>9</v>
      </c>
      <c r="M297" s="11" t="s">
        <v>770</v>
      </c>
    </row>
    <row r="298" spans="1:13" ht="22.5">
      <c r="A298" s="64">
        <v>50</v>
      </c>
      <c r="B298" s="11" t="s">
        <v>8</v>
      </c>
      <c r="C298" s="64" t="s">
        <v>1</v>
      </c>
      <c r="D298" s="64"/>
      <c r="E298" s="11" t="s">
        <v>195</v>
      </c>
      <c r="F298" s="64" t="s">
        <v>650</v>
      </c>
      <c r="G298" s="12" t="s">
        <v>1</v>
      </c>
      <c r="H298" s="26">
        <v>5</v>
      </c>
      <c r="I298" s="26">
        <v>5</v>
      </c>
      <c r="J298" s="47">
        <v>5</v>
      </c>
      <c r="K298" s="50">
        <f t="shared" si="8"/>
        <v>0</v>
      </c>
      <c r="L298" s="12" t="s">
        <v>9</v>
      </c>
      <c r="M298" s="11" t="s">
        <v>770</v>
      </c>
    </row>
    <row r="299" spans="1:13" ht="22.5">
      <c r="A299" s="64">
        <v>52</v>
      </c>
      <c r="B299" s="11" t="s">
        <v>8</v>
      </c>
      <c r="C299" s="64" t="s">
        <v>1</v>
      </c>
      <c r="D299" s="64"/>
      <c r="E299" s="11" t="s">
        <v>196</v>
      </c>
      <c r="F299" s="64" t="s">
        <v>652</v>
      </c>
      <c r="G299" s="12" t="s">
        <v>1</v>
      </c>
      <c r="H299" s="26">
        <v>1.5</v>
      </c>
      <c r="I299" s="26">
        <v>1.5</v>
      </c>
      <c r="J299" s="47">
        <v>1.5</v>
      </c>
      <c r="K299" s="50">
        <f t="shared" si="8"/>
        <v>0</v>
      </c>
      <c r="L299" s="12" t="s">
        <v>9</v>
      </c>
      <c r="M299" s="11" t="s">
        <v>789</v>
      </c>
    </row>
    <row r="300" spans="1:13" ht="22.5">
      <c r="A300" s="63">
        <v>53</v>
      </c>
      <c r="B300" s="11" t="s">
        <v>8</v>
      </c>
      <c r="C300" s="64" t="s">
        <v>1</v>
      </c>
      <c r="D300" s="64"/>
      <c r="E300" s="11" t="s">
        <v>197</v>
      </c>
      <c r="F300" s="64" t="s">
        <v>650</v>
      </c>
      <c r="G300" s="12" t="s">
        <v>1</v>
      </c>
      <c r="H300" s="26">
        <v>2.5</v>
      </c>
      <c r="I300" s="26">
        <v>2.5</v>
      </c>
      <c r="J300" s="47">
        <v>2.5</v>
      </c>
      <c r="K300" s="50">
        <f t="shared" si="8"/>
        <v>0</v>
      </c>
      <c r="L300" s="12" t="s">
        <v>9</v>
      </c>
      <c r="M300" s="11" t="s">
        <v>789</v>
      </c>
    </row>
    <row r="301" spans="1:13" ht="22.5">
      <c r="A301" s="64">
        <v>54</v>
      </c>
      <c r="B301" s="11" t="s">
        <v>8</v>
      </c>
      <c r="C301" s="64" t="s">
        <v>1</v>
      </c>
      <c r="D301" s="64"/>
      <c r="E301" s="11" t="s">
        <v>198</v>
      </c>
      <c r="F301" s="64" t="s">
        <v>650</v>
      </c>
      <c r="G301" s="12" t="s">
        <v>1</v>
      </c>
      <c r="H301" s="26">
        <v>0.5</v>
      </c>
      <c r="I301" s="26">
        <v>0.5</v>
      </c>
      <c r="J301" s="47">
        <v>0.5</v>
      </c>
      <c r="K301" s="50">
        <f t="shared" si="8"/>
        <v>0</v>
      </c>
      <c r="L301" s="12" t="s">
        <v>9</v>
      </c>
      <c r="M301" s="11" t="s">
        <v>789</v>
      </c>
    </row>
    <row r="302" spans="1:13" ht="22.5">
      <c r="A302" s="64">
        <v>54</v>
      </c>
      <c r="B302" s="11" t="s">
        <v>8</v>
      </c>
      <c r="C302" s="64" t="s">
        <v>1</v>
      </c>
      <c r="D302" s="64"/>
      <c r="E302" s="11" t="s">
        <v>793</v>
      </c>
      <c r="F302" s="64" t="s">
        <v>650</v>
      </c>
      <c r="G302" s="12" t="s">
        <v>1</v>
      </c>
      <c r="H302" s="26">
        <v>2.5</v>
      </c>
      <c r="I302" s="26">
        <v>2.5</v>
      </c>
      <c r="J302" s="47">
        <v>2.5</v>
      </c>
      <c r="K302" s="50">
        <f t="shared" si="8"/>
        <v>0</v>
      </c>
      <c r="L302" s="12" t="s">
        <v>9</v>
      </c>
      <c r="M302" s="11" t="s">
        <v>788</v>
      </c>
    </row>
    <row r="303" spans="1:13" ht="45">
      <c r="A303" s="64">
        <v>54</v>
      </c>
      <c r="B303" s="11" t="s">
        <v>8</v>
      </c>
      <c r="C303" s="64" t="s">
        <v>1</v>
      </c>
      <c r="D303" s="64"/>
      <c r="E303" s="11" t="s">
        <v>794</v>
      </c>
      <c r="F303" s="64" t="s">
        <v>650</v>
      </c>
      <c r="G303" s="12" t="s">
        <v>1</v>
      </c>
      <c r="H303" s="26">
        <v>1.5</v>
      </c>
      <c r="I303" s="26">
        <v>1.5</v>
      </c>
      <c r="J303" s="47">
        <v>1.5</v>
      </c>
      <c r="K303" s="50">
        <f t="shared" si="8"/>
        <v>0</v>
      </c>
      <c r="L303" s="12" t="s">
        <v>9</v>
      </c>
      <c r="M303" s="11" t="s">
        <v>788</v>
      </c>
    </row>
    <row r="304" spans="1:13" ht="22.5">
      <c r="A304" s="64">
        <v>54</v>
      </c>
      <c r="B304" s="11" t="s">
        <v>8</v>
      </c>
      <c r="C304" s="64" t="s">
        <v>1</v>
      </c>
      <c r="D304" s="64"/>
      <c r="E304" s="11" t="s">
        <v>795</v>
      </c>
      <c r="F304" s="64" t="s">
        <v>650</v>
      </c>
      <c r="G304" s="12" t="s">
        <v>1</v>
      </c>
      <c r="H304" s="26">
        <v>1.5</v>
      </c>
      <c r="I304" s="26">
        <v>1.5</v>
      </c>
      <c r="J304" s="47">
        <v>1.5</v>
      </c>
      <c r="K304" s="50">
        <f t="shared" si="8"/>
        <v>0</v>
      </c>
      <c r="L304" s="12" t="s">
        <v>9</v>
      </c>
      <c r="M304" s="11" t="s">
        <v>789</v>
      </c>
    </row>
    <row r="305" spans="1:13" ht="22.5">
      <c r="A305" s="63">
        <v>55</v>
      </c>
      <c r="B305" s="11" t="s">
        <v>119</v>
      </c>
      <c r="C305" s="64" t="s">
        <v>1</v>
      </c>
      <c r="D305" s="64"/>
      <c r="E305" s="11" t="s">
        <v>199</v>
      </c>
      <c r="F305" s="64" t="s">
        <v>651</v>
      </c>
      <c r="G305" s="12" t="s">
        <v>1</v>
      </c>
      <c r="H305" s="26">
        <v>10</v>
      </c>
      <c r="I305" s="26">
        <v>10</v>
      </c>
      <c r="J305" s="47">
        <v>10</v>
      </c>
      <c r="K305" s="50">
        <f t="shared" si="8"/>
        <v>0</v>
      </c>
      <c r="L305" s="12" t="s">
        <v>9</v>
      </c>
      <c r="M305" s="11" t="s">
        <v>118</v>
      </c>
    </row>
    <row r="306" spans="1:13" ht="56.25">
      <c r="A306" s="64">
        <v>56</v>
      </c>
      <c r="B306" s="11" t="s">
        <v>119</v>
      </c>
      <c r="C306" s="64" t="s">
        <v>1</v>
      </c>
      <c r="D306" s="64"/>
      <c r="E306" s="11" t="s">
        <v>200</v>
      </c>
      <c r="F306" s="64" t="s">
        <v>651</v>
      </c>
      <c r="G306" s="12" t="s">
        <v>1</v>
      </c>
      <c r="H306" s="26">
        <v>22.5</v>
      </c>
      <c r="I306" s="26">
        <v>22.5</v>
      </c>
      <c r="J306" s="47">
        <v>22.5</v>
      </c>
      <c r="K306" s="50">
        <f t="shared" si="8"/>
        <v>0</v>
      </c>
      <c r="L306" s="12" t="s">
        <v>9</v>
      </c>
      <c r="M306" s="11" t="s">
        <v>118</v>
      </c>
    </row>
    <row r="307" spans="1:13" ht="45">
      <c r="A307" s="63">
        <v>57</v>
      </c>
      <c r="B307" s="11" t="s">
        <v>119</v>
      </c>
      <c r="C307" s="64" t="s">
        <v>1</v>
      </c>
      <c r="D307" s="64"/>
      <c r="E307" s="11" t="s">
        <v>201</v>
      </c>
      <c r="F307" s="64" t="s">
        <v>651</v>
      </c>
      <c r="G307" s="12" t="s">
        <v>1</v>
      </c>
      <c r="H307" s="26">
        <v>4.26</v>
      </c>
      <c r="I307" s="26">
        <v>4.26</v>
      </c>
      <c r="J307" s="47">
        <v>4.26</v>
      </c>
      <c r="K307" s="50">
        <f t="shared" si="8"/>
        <v>0</v>
      </c>
      <c r="L307" s="12" t="s">
        <v>9</v>
      </c>
      <c r="M307" s="11" t="s">
        <v>118</v>
      </c>
    </row>
    <row r="308" spans="1:13" ht="45">
      <c r="A308" s="64">
        <v>58</v>
      </c>
      <c r="B308" s="11" t="s">
        <v>119</v>
      </c>
      <c r="C308" s="64" t="s">
        <v>1</v>
      </c>
      <c r="D308" s="64"/>
      <c r="E308" s="11" t="s">
        <v>202</v>
      </c>
      <c r="F308" s="64" t="s">
        <v>650</v>
      </c>
      <c r="G308" s="12" t="s">
        <v>1</v>
      </c>
      <c r="H308" s="26">
        <v>4.26</v>
      </c>
      <c r="I308" s="26">
        <v>4.26</v>
      </c>
      <c r="J308" s="47">
        <v>4.26</v>
      </c>
      <c r="K308" s="50">
        <f t="shared" si="8"/>
        <v>0</v>
      </c>
      <c r="L308" s="12" t="s">
        <v>9</v>
      </c>
      <c r="M308" s="11" t="s">
        <v>118</v>
      </c>
    </row>
    <row r="309" spans="1:13" ht="22.5">
      <c r="A309" s="63">
        <v>59</v>
      </c>
      <c r="B309" s="11" t="s">
        <v>119</v>
      </c>
      <c r="C309" s="64" t="s">
        <v>1</v>
      </c>
      <c r="D309" s="64"/>
      <c r="E309" s="11" t="s">
        <v>203</v>
      </c>
      <c r="F309" s="64" t="s">
        <v>650</v>
      </c>
      <c r="G309" s="12" t="s">
        <v>1</v>
      </c>
      <c r="H309" s="26">
        <v>15</v>
      </c>
      <c r="I309" s="26">
        <v>15</v>
      </c>
      <c r="J309" s="47">
        <v>15</v>
      </c>
      <c r="K309" s="50">
        <f t="shared" si="8"/>
        <v>0</v>
      </c>
      <c r="L309" s="12" t="s">
        <v>9</v>
      </c>
      <c r="M309" s="11" t="s">
        <v>118</v>
      </c>
    </row>
    <row r="310" spans="1:13" ht="22.5">
      <c r="A310" s="64">
        <v>60</v>
      </c>
      <c r="B310" s="11" t="s">
        <v>119</v>
      </c>
      <c r="C310" s="64" t="s">
        <v>1</v>
      </c>
      <c r="D310" s="64"/>
      <c r="E310" s="11" t="s">
        <v>204</v>
      </c>
      <c r="F310" s="64" t="s">
        <v>651</v>
      </c>
      <c r="G310" s="12" t="s">
        <v>1</v>
      </c>
      <c r="H310" s="26">
        <v>7</v>
      </c>
      <c r="I310" s="26">
        <v>7</v>
      </c>
      <c r="J310" s="47">
        <v>7</v>
      </c>
      <c r="K310" s="50">
        <f t="shared" si="8"/>
        <v>0</v>
      </c>
      <c r="L310" s="12" t="s">
        <v>9</v>
      </c>
      <c r="M310" s="11" t="s">
        <v>118</v>
      </c>
    </row>
    <row r="311" spans="1:13" ht="22.5">
      <c r="A311" s="63">
        <v>61</v>
      </c>
      <c r="B311" s="11" t="s">
        <v>119</v>
      </c>
      <c r="C311" s="64" t="s">
        <v>1</v>
      </c>
      <c r="D311" s="64"/>
      <c r="E311" s="11" t="s">
        <v>205</v>
      </c>
      <c r="F311" s="64" t="s">
        <v>651</v>
      </c>
      <c r="G311" s="12" t="s">
        <v>1</v>
      </c>
      <c r="H311" s="26">
        <v>15</v>
      </c>
      <c r="I311" s="26">
        <v>15</v>
      </c>
      <c r="J311" s="47">
        <v>15</v>
      </c>
      <c r="K311" s="50">
        <f t="shared" si="8"/>
        <v>0</v>
      </c>
      <c r="L311" s="12" t="s">
        <v>9</v>
      </c>
      <c r="M311" s="11" t="s">
        <v>118</v>
      </c>
    </row>
    <row r="312" spans="1:13" ht="22.5">
      <c r="A312" s="64">
        <v>62</v>
      </c>
      <c r="B312" s="11" t="s">
        <v>226</v>
      </c>
      <c r="C312" s="64" t="s">
        <v>1</v>
      </c>
      <c r="D312" s="64"/>
      <c r="E312" s="11" t="s">
        <v>206</v>
      </c>
      <c r="F312" s="64" t="s">
        <v>650</v>
      </c>
      <c r="G312" s="12" t="s">
        <v>1</v>
      </c>
      <c r="H312" s="11">
        <v>12.94</v>
      </c>
      <c r="I312" s="11">
        <v>12.94</v>
      </c>
      <c r="J312" s="47">
        <v>12.94</v>
      </c>
      <c r="K312" s="50">
        <f t="shared" si="8"/>
        <v>0</v>
      </c>
      <c r="L312" s="12" t="s">
        <v>9</v>
      </c>
      <c r="M312" s="11" t="s">
        <v>733</v>
      </c>
    </row>
    <row r="313" spans="1:13" ht="33.75">
      <c r="A313" s="63">
        <v>63</v>
      </c>
      <c r="B313" s="11" t="s">
        <v>226</v>
      </c>
      <c r="C313" s="64" t="s">
        <v>1</v>
      </c>
      <c r="D313" s="64"/>
      <c r="E313" s="11" t="s">
        <v>207</v>
      </c>
      <c r="F313" s="64" t="s">
        <v>650</v>
      </c>
      <c r="G313" s="12" t="s">
        <v>1</v>
      </c>
      <c r="H313" s="26">
        <v>10</v>
      </c>
      <c r="I313" s="26">
        <v>10</v>
      </c>
      <c r="J313" s="47">
        <v>10</v>
      </c>
      <c r="K313" s="50">
        <f t="shared" si="8"/>
        <v>0</v>
      </c>
      <c r="L313" s="12" t="s">
        <v>9</v>
      </c>
      <c r="M313" s="11" t="s">
        <v>733</v>
      </c>
    </row>
    <row r="314" spans="1:13" ht="33.75">
      <c r="A314" s="63">
        <v>64</v>
      </c>
      <c r="B314" s="11" t="s">
        <v>226</v>
      </c>
      <c r="C314" s="64" t="s">
        <v>1</v>
      </c>
      <c r="D314" s="64"/>
      <c r="E314" s="11" t="s">
        <v>208</v>
      </c>
      <c r="F314" s="64" t="s">
        <v>650</v>
      </c>
      <c r="G314" s="12" t="s">
        <v>1</v>
      </c>
      <c r="H314" s="26">
        <v>6</v>
      </c>
      <c r="I314" s="26">
        <v>6</v>
      </c>
      <c r="J314" s="47">
        <v>6</v>
      </c>
      <c r="K314" s="50">
        <f t="shared" si="8"/>
        <v>0</v>
      </c>
      <c r="L314" s="12" t="s">
        <v>9</v>
      </c>
      <c r="M314" s="11" t="s">
        <v>733</v>
      </c>
    </row>
    <row r="315" spans="1:13" ht="22.5">
      <c r="A315" s="64">
        <v>65</v>
      </c>
      <c r="B315" s="11" t="s">
        <v>226</v>
      </c>
      <c r="C315" s="64" t="s">
        <v>1</v>
      </c>
      <c r="D315" s="64"/>
      <c r="E315" s="11" t="s">
        <v>209</v>
      </c>
      <c r="F315" s="64" t="s">
        <v>650</v>
      </c>
      <c r="G315" s="12" t="s">
        <v>1</v>
      </c>
      <c r="H315" s="26">
        <v>5</v>
      </c>
      <c r="I315" s="26">
        <v>5</v>
      </c>
      <c r="J315" s="47">
        <v>5</v>
      </c>
      <c r="K315" s="50">
        <f t="shared" si="8"/>
        <v>0</v>
      </c>
      <c r="L315" s="12" t="s">
        <v>9</v>
      </c>
      <c r="M315" s="11" t="s">
        <v>733</v>
      </c>
    </row>
    <row r="316" spans="1:13" ht="22.5">
      <c r="A316" s="63">
        <v>66</v>
      </c>
      <c r="B316" s="11" t="s">
        <v>226</v>
      </c>
      <c r="C316" s="64" t="s">
        <v>1</v>
      </c>
      <c r="D316" s="64"/>
      <c r="E316" s="11" t="s">
        <v>210</v>
      </c>
      <c r="F316" s="64" t="s">
        <v>650</v>
      </c>
      <c r="G316" s="12" t="s">
        <v>1</v>
      </c>
      <c r="H316" s="26">
        <v>2.5</v>
      </c>
      <c r="I316" s="26">
        <v>2.5</v>
      </c>
      <c r="J316" s="47">
        <v>2.5</v>
      </c>
      <c r="K316" s="50">
        <f t="shared" si="8"/>
        <v>0</v>
      </c>
      <c r="L316" s="12" t="s">
        <v>9</v>
      </c>
      <c r="M316" s="11" t="s">
        <v>733</v>
      </c>
    </row>
    <row r="317" spans="1:13" ht="33.75">
      <c r="A317" s="64">
        <v>67</v>
      </c>
      <c r="B317" s="11" t="s">
        <v>227</v>
      </c>
      <c r="C317" s="64" t="s">
        <v>1</v>
      </c>
      <c r="D317" s="64"/>
      <c r="E317" s="11" t="s">
        <v>211</v>
      </c>
      <c r="F317" s="64" t="s">
        <v>650</v>
      </c>
      <c r="G317" s="12" t="s">
        <v>1</v>
      </c>
      <c r="H317" s="26">
        <v>5.54</v>
      </c>
      <c r="I317" s="26">
        <v>5.54</v>
      </c>
      <c r="J317" s="47">
        <v>5.54</v>
      </c>
      <c r="K317" s="50">
        <f t="shared" si="8"/>
        <v>0</v>
      </c>
      <c r="L317" s="12" t="s">
        <v>9</v>
      </c>
      <c r="M317" s="11" t="s">
        <v>550</v>
      </c>
    </row>
    <row r="318" spans="1:13" ht="33.75">
      <c r="A318" s="63">
        <v>68</v>
      </c>
      <c r="B318" s="11" t="s">
        <v>227</v>
      </c>
      <c r="C318" s="64" t="s">
        <v>1</v>
      </c>
      <c r="D318" s="64"/>
      <c r="E318" s="11" t="s">
        <v>212</v>
      </c>
      <c r="F318" s="64" t="s">
        <v>651</v>
      </c>
      <c r="G318" s="12" t="s">
        <v>1</v>
      </c>
      <c r="H318" s="11">
        <v>12.88</v>
      </c>
      <c r="I318" s="11">
        <v>12.88</v>
      </c>
      <c r="J318" s="47">
        <v>12.88</v>
      </c>
      <c r="K318" s="50">
        <f t="shared" si="8"/>
        <v>0</v>
      </c>
      <c r="L318" s="12" t="s">
        <v>9</v>
      </c>
      <c r="M318" s="11" t="s">
        <v>550</v>
      </c>
    </row>
    <row r="319" spans="1:13" ht="22.5">
      <c r="A319" s="64">
        <v>69</v>
      </c>
      <c r="B319" s="11" t="s">
        <v>227</v>
      </c>
      <c r="C319" s="64" t="s">
        <v>1</v>
      </c>
      <c r="D319" s="64"/>
      <c r="E319" s="11" t="s">
        <v>213</v>
      </c>
      <c r="F319" s="64" t="s">
        <v>650</v>
      </c>
      <c r="G319" s="12" t="s">
        <v>1</v>
      </c>
      <c r="H319" s="11">
        <v>7.58</v>
      </c>
      <c r="I319" s="11">
        <v>7.58</v>
      </c>
      <c r="J319" s="47">
        <v>7.58</v>
      </c>
      <c r="K319" s="50">
        <f t="shared" si="8"/>
        <v>0</v>
      </c>
      <c r="L319" s="12" t="s">
        <v>9</v>
      </c>
      <c r="M319" s="11" t="s">
        <v>550</v>
      </c>
    </row>
    <row r="320" spans="1:13" ht="22.5">
      <c r="A320" s="63">
        <v>70</v>
      </c>
      <c r="B320" s="11" t="s">
        <v>227</v>
      </c>
      <c r="C320" s="64" t="s">
        <v>1</v>
      </c>
      <c r="D320" s="64"/>
      <c r="E320" s="11" t="s">
        <v>214</v>
      </c>
      <c r="F320" s="64" t="s">
        <v>650</v>
      </c>
      <c r="G320" s="12" t="s">
        <v>1</v>
      </c>
      <c r="H320" s="26">
        <v>5</v>
      </c>
      <c r="I320" s="26">
        <v>5</v>
      </c>
      <c r="J320" s="47">
        <v>5</v>
      </c>
      <c r="K320" s="50">
        <f t="shared" si="8"/>
        <v>0</v>
      </c>
      <c r="L320" s="12" t="s">
        <v>9</v>
      </c>
      <c r="M320" s="11" t="s">
        <v>550</v>
      </c>
    </row>
    <row r="321" spans="1:13" ht="22.5">
      <c r="A321" s="64">
        <v>71</v>
      </c>
      <c r="B321" s="11" t="s">
        <v>11</v>
      </c>
      <c r="C321" s="64" t="s">
        <v>1</v>
      </c>
      <c r="D321" s="64"/>
      <c r="E321" s="67" t="s">
        <v>215</v>
      </c>
      <c r="F321" s="64" t="s">
        <v>651</v>
      </c>
      <c r="G321" s="12" t="s">
        <v>1</v>
      </c>
      <c r="H321" s="68">
        <v>3.5350000000000001</v>
      </c>
      <c r="I321" s="68">
        <v>3.5350000000000001</v>
      </c>
      <c r="J321" s="47">
        <v>3.5350000000000001</v>
      </c>
      <c r="K321" s="50">
        <f t="shared" si="8"/>
        <v>0</v>
      </c>
      <c r="L321" s="12" t="s">
        <v>9</v>
      </c>
      <c r="M321" s="11" t="s">
        <v>513</v>
      </c>
    </row>
    <row r="322" spans="1:13" ht="22.5">
      <c r="A322" s="63">
        <v>72</v>
      </c>
      <c r="B322" s="11" t="s">
        <v>11</v>
      </c>
      <c r="C322" s="64" t="s">
        <v>1</v>
      </c>
      <c r="D322" s="64"/>
      <c r="E322" s="67" t="s">
        <v>216</v>
      </c>
      <c r="F322" s="64" t="s">
        <v>651</v>
      </c>
      <c r="G322" s="12" t="s">
        <v>1</v>
      </c>
      <c r="H322" s="68">
        <v>4.6849999999999996</v>
      </c>
      <c r="I322" s="68">
        <v>4.6849999999999996</v>
      </c>
      <c r="J322" s="47">
        <v>4.6849999999999996</v>
      </c>
      <c r="K322" s="50">
        <f t="shared" si="8"/>
        <v>0</v>
      </c>
      <c r="L322" s="12" t="s">
        <v>9</v>
      </c>
      <c r="M322" s="11" t="s">
        <v>513</v>
      </c>
    </row>
    <row r="323" spans="1:13" ht="22.5">
      <c r="A323" s="64">
        <v>73</v>
      </c>
      <c r="B323" s="11" t="s">
        <v>11</v>
      </c>
      <c r="C323" s="64" t="s">
        <v>1</v>
      </c>
      <c r="D323" s="64"/>
      <c r="E323" s="67" t="s">
        <v>217</v>
      </c>
      <c r="F323" s="64" t="s">
        <v>651</v>
      </c>
      <c r="G323" s="12" t="s">
        <v>1</v>
      </c>
      <c r="H323" s="68">
        <v>1.6</v>
      </c>
      <c r="I323" s="68">
        <v>1.6</v>
      </c>
      <c r="J323" s="47">
        <v>1.6</v>
      </c>
      <c r="K323" s="50">
        <f t="shared" si="8"/>
        <v>0</v>
      </c>
      <c r="L323" s="12" t="s">
        <v>9</v>
      </c>
      <c r="M323" s="11" t="s">
        <v>513</v>
      </c>
    </row>
    <row r="324" spans="1:13" ht="33.75">
      <c r="A324" s="63">
        <v>74</v>
      </c>
      <c r="B324" s="11" t="s">
        <v>11</v>
      </c>
      <c r="C324" s="64" t="s">
        <v>1</v>
      </c>
      <c r="D324" s="64"/>
      <c r="E324" s="67" t="s">
        <v>218</v>
      </c>
      <c r="F324" s="64" t="s">
        <v>651</v>
      </c>
      <c r="G324" s="12" t="s">
        <v>1</v>
      </c>
      <c r="H324" s="68">
        <v>1.6</v>
      </c>
      <c r="I324" s="68">
        <v>1.6</v>
      </c>
      <c r="J324" s="47">
        <v>1.6</v>
      </c>
      <c r="K324" s="50">
        <f t="shared" si="8"/>
        <v>0</v>
      </c>
      <c r="L324" s="12" t="s">
        <v>9</v>
      </c>
      <c r="M324" s="11" t="s">
        <v>513</v>
      </c>
    </row>
    <row r="325" spans="1:13" ht="33.75">
      <c r="A325" s="64">
        <v>75</v>
      </c>
      <c r="B325" s="11" t="s">
        <v>11</v>
      </c>
      <c r="C325" s="64" t="s">
        <v>1</v>
      </c>
      <c r="D325" s="64"/>
      <c r="E325" s="11" t="s">
        <v>219</v>
      </c>
      <c r="F325" s="64" t="s">
        <v>650</v>
      </c>
      <c r="G325" s="12" t="s">
        <v>1</v>
      </c>
      <c r="H325" s="26">
        <v>3.5350000000000001</v>
      </c>
      <c r="I325" s="26">
        <v>3.5350000000000001</v>
      </c>
      <c r="J325" s="47">
        <v>3.5350000000000001</v>
      </c>
      <c r="K325" s="50">
        <f t="shared" si="8"/>
        <v>0</v>
      </c>
      <c r="L325" s="12" t="s">
        <v>9</v>
      </c>
      <c r="M325" s="11" t="s">
        <v>513</v>
      </c>
    </row>
    <row r="326" spans="1:13" ht="33.75">
      <c r="A326" s="63">
        <v>76</v>
      </c>
      <c r="B326" s="11" t="s">
        <v>11</v>
      </c>
      <c r="C326" s="64" t="s">
        <v>1</v>
      </c>
      <c r="D326" s="64"/>
      <c r="E326" s="11" t="s">
        <v>220</v>
      </c>
      <c r="F326" s="64" t="s">
        <v>650</v>
      </c>
      <c r="G326" s="12" t="s">
        <v>1</v>
      </c>
      <c r="H326" s="26">
        <v>1.6</v>
      </c>
      <c r="I326" s="26">
        <v>1.6</v>
      </c>
      <c r="J326" s="47">
        <v>1.6</v>
      </c>
      <c r="K326" s="50">
        <f t="shared" si="8"/>
        <v>0</v>
      </c>
      <c r="L326" s="12" t="s">
        <v>9</v>
      </c>
      <c r="M326" s="11" t="s">
        <v>513</v>
      </c>
    </row>
    <row r="327" spans="1:13" ht="33.75">
      <c r="A327" s="64">
        <v>77</v>
      </c>
      <c r="B327" s="11" t="s">
        <v>11</v>
      </c>
      <c r="C327" s="64" t="s">
        <v>1</v>
      </c>
      <c r="D327" s="64"/>
      <c r="E327" s="11" t="s">
        <v>221</v>
      </c>
      <c r="F327" s="64" t="s">
        <v>651</v>
      </c>
      <c r="G327" s="12" t="s">
        <v>1</v>
      </c>
      <c r="H327" s="26">
        <v>10.62</v>
      </c>
      <c r="I327" s="26">
        <v>10.62</v>
      </c>
      <c r="J327" s="47">
        <v>10.62</v>
      </c>
      <c r="K327" s="50">
        <f t="shared" si="8"/>
        <v>0</v>
      </c>
      <c r="L327" s="12" t="s">
        <v>9</v>
      </c>
      <c r="M327" s="11" t="s">
        <v>513</v>
      </c>
    </row>
    <row r="328" spans="1:13" ht="22.5">
      <c r="A328" s="63">
        <v>78</v>
      </c>
      <c r="B328" s="11" t="s">
        <v>228</v>
      </c>
      <c r="C328" s="64" t="s">
        <v>1</v>
      </c>
      <c r="D328" s="64"/>
      <c r="E328" s="11" t="s">
        <v>222</v>
      </c>
      <c r="F328" s="64" t="s">
        <v>651</v>
      </c>
      <c r="G328" s="12" t="s">
        <v>1</v>
      </c>
      <c r="H328" s="26">
        <v>8</v>
      </c>
      <c r="I328" s="26">
        <v>8</v>
      </c>
      <c r="J328" s="47">
        <v>8</v>
      </c>
      <c r="K328" s="50">
        <f t="shared" si="8"/>
        <v>0</v>
      </c>
      <c r="L328" s="12" t="s">
        <v>9</v>
      </c>
      <c r="M328" s="11" t="s">
        <v>228</v>
      </c>
    </row>
    <row r="329" spans="1:13" ht="22.5">
      <c r="A329" s="64">
        <v>79</v>
      </c>
      <c r="B329" s="11" t="s">
        <v>228</v>
      </c>
      <c r="C329" s="64" t="s">
        <v>1</v>
      </c>
      <c r="D329" s="64"/>
      <c r="E329" s="11" t="s">
        <v>223</v>
      </c>
      <c r="F329" s="64" t="s">
        <v>650</v>
      </c>
      <c r="G329" s="12" t="s">
        <v>1</v>
      </c>
      <c r="H329" s="26">
        <v>10</v>
      </c>
      <c r="I329" s="26">
        <v>10</v>
      </c>
      <c r="J329" s="47">
        <v>10</v>
      </c>
      <c r="K329" s="50">
        <f t="shared" si="8"/>
        <v>0</v>
      </c>
      <c r="L329" s="12" t="s">
        <v>9</v>
      </c>
      <c r="M329" s="11" t="s">
        <v>228</v>
      </c>
    </row>
    <row r="330" spans="1:13" ht="22.5">
      <c r="A330" s="63">
        <v>80</v>
      </c>
      <c r="B330" s="11" t="s">
        <v>10</v>
      </c>
      <c r="C330" s="64" t="s">
        <v>1</v>
      </c>
      <c r="D330" s="64"/>
      <c r="E330" s="11" t="s">
        <v>224</v>
      </c>
      <c r="F330" s="64" t="s">
        <v>650</v>
      </c>
      <c r="G330" s="12" t="s">
        <v>1</v>
      </c>
      <c r="H330" s="26">
        <v>10</v>
      </c>
      <c r="I330" s="26">
        <v>10</v>
      </c>
      <c r="J330" s="47">
        <v>10</v>
      </c>
      <c r="K330" s="50">
        <f t="shared" si="8"/>
        <v>0</v>
      </c>
      <c r="L330" s="12" t="s">
        <v>9</v>
      </c>
      <c r="M330" s="11" t="s">
        <v>512</v>
      </c>
    </row>
    <row r="331" spans="1:13" ht="22.5">
      <c r="A331" s="64">
        <v>81</v>
      </c>
      <c r="B331" s="11" t="s">
        <v>10</v>
      </c>
      <c r="C331" s="64" t="s">
        <v>1</v>
      </c>
      <c r="D331" s="64"/>
      <c r="E331" s="11" t="s">
        <v>225</v>
      </c>
      <c r="F331" s="64" t="s">
        <v>650</v>
      </c>
      <c r="G331" s="12" t="s">
        <v>1</v>
      </c>
      <c r="H331" s="26">
        <v>5</v>
      </c>
      <c r="I331" s="26">
        <v>5</v>
      </c>
      <c r="J331" s="47">
        <v>5</v>
      </c>
      <c r="K331" s="50">
        <f t="shared" si="8"/>
        <v>0</v>
      </c>
      <c r="L331" s="12" t="s">
        <v>9</v>
      </c>
      <c r="M331" s="11" t="s">
        <v>512</v>
      </c>
    </row>
    <row r="332" spans="1:13">
      <c r="A332" s="224" t="s">
        <v>659</v>
      </c>
      <c r="B332" s="225"/>
      <c r="C332" s="226"/>
      <c r="D332" s="64"/>
      <c r="E332" s="11"/>
      <c r="F332" s="64"/>
      <c r="G332" s="12"/>
      <c r="H332" s="59">
        <f>SUM(H249:H331)</f>
        <v>505.37500000000006</v>
      </c>
      <c r="I332" s="26">
        <f>SUM(I249:I331)</f>
        <v>505.37500000000006</v>
      </c>
      <c r="J332" s="26">
        <f>SUM(J249:J331)</f>
        <v>505.37500000000006</v>
      </c>
      <c r="K332" s="50">
        <f t="shared" si="8"/>
        <v>0</v>
      </c>
      <c r="L332" s="12"/>
      <c r="M332" s="11"/>
    </row>
    <row r="333" spans="1:13" s="48" customFormat="1" ht="31.5">
      <c r="A333" s="63">
        <v>1</v>
      </c>
      <c r="B333" s="24" t="s">
        <v>8</v>
      </c>
      <c r="C333" s="63" t="s">
        <v>2</v>
      </c>
      <c r="D333" s="50">
        <v>500</v>
      </c>
      <c r="E333" s="24" t="s">
        <v>229</v>
      </c>
      <c r="F333" s="63" t="s">
        <v>650</v>
      </c>
      <c r="G333" s="25" t="s">
        <v>2</v>
      </c>
      <c r="H333" s="59">
        <v>3.42</v>
      </c>
      <c r="I333" s="59">
        <v>3.42</v>
      </c>
      <c r="J333" s="50">
        <v>3.42</v>
      </c>
      <c r="K333" s="50">
        <f t="shared" si="8"/>
        <v>0</v>
      </c>
      <c r="L333" s="25" t="s">
        <v>9</v>
      </c>
      <c r="M333" s="11" t="s">
        <v>744</v>
      </c>
    </row>
    <row r="334" spans="1:13" ht="22.5">
      <c r="A334" s="64">
        <v>2</v>
      </c>
      <c r="B334" s="11" t="s">
        <v>8</v>
      </c>
      <c r="C334" s="64" t="s">
        <v>2</v>
      </c>
      <c r="D334" s="64"/>
      <c r="E334" s="11" t="s">
        <v>230</v>
      </c>
      <c r="F334" s="64" t="s">
        <v>652</v>
      </c>
      <c r="G334" s="12" t="s">
        <v>2</v>
      </c>
      <c r="H334" s="26">
        <v>3.42</v>
      </c>
      <c r="I334" s="26">
        <v>3.42</v>
      </c>
      <c r="J334" s="47">
        <v>3.42</v>
      </c>
      <c r="K334" s="50">
        <f t="shared" si="8"/>
        <v>0</v>
      </c>
      <c r="L334" s="12" t="s">
        <v>9</v>
      </c>
      <c r="M334" s="11" t="s">
        <v>744</v>
      </c>
    </row>
    <row r="335" spans="1:13" ht="22.5">
      <c r="A335" s="63">
        <v>3</v>
      </c>
      <c r="B335" s="11" t="s">
        <v>8</v>
      </c>
      <c r="C335" s="64" t="s">
        <v>2</v>
      </c>
      <c r="D335" s="64"/>
      <c r="E335" s="11" t="s">
        <v>231</v>
      </c>
      <c r="F335" s="64" t="s">
        <v>650</v>
      </c>
      <c r="G335" s="12" t="s">
        <v>2</v>
      </c>
      <c r="H335" s="26">
        <v>7</v>
      </c>
      <c r="I335" s="26">
        <v>7</v>
      </c>
      <c r="J335" s="47">
        <v>7</v>
      </c>
      <c r="K335" s="50">
        <f t="shared" si="8"/>
        <v>0</v>
      </c>
      <c r="L335" s="12" t="s">
        <v>9</v>
      </c>
      <c r="M335" s="11" t="s">
        <v>744</v>
      </c>
    </row>
    <row r="336" spans="1:13" ht="22.5">
      <c r="A336" s="64">
        <v>4</v>
      </c>
      <c r="B336" s="11" t="s">
        <v>8</v>
      </c>
      <c r="C336" s="64" t="s">
        <v>2</v>
      </c>
      <c r="D336" s="64"/>
      <c r="E336" s="11" t="s">
        <v>232</v>
      </c>
      <c r="F336" s="64" t="s">
        <v>652</v>
      </c>
      <c r="G336" s="12" t="s">
        <v>2</v>
      </c>
      <c r="H336" s="26">
        <v>12</v>
      </c>
      <c r="I336" s="26">
        <v>12</v>
      </c>
      <c r="J336" s="47">
        <v>12</v>
      </c>
      <c r="K336" s="50">
        <f t="shared" si="8"/>
        <v>0</v>
      </c>
      <c r="L336" s="12" t="s">
        <v>9</v>
      </c>
      <c r="M336" s="11" t="s">
        <v>744</v>
      </c>
    </row>
    <row r="337" spans="1:13" ht="22.5">
      <c r="A337" s="63">
        <v>5</v>
      </c>
      <c r="B337" s="11" t="s">
        <v>8</v>
      </c>
      <c r="C337" s="64" t="s">
        <v>2</v>
      </c>
      <c r="D337" s="64"/>
      <c r="E337" s="11" t="s">
        <v>233</v>
      </c>
      <c r="F337" s="64" t="s">
        <v>652</v>
      </c>
      <c r="G337" s="12" t="s">
        <v>2</v>
      </c>
      <c r="H337" s="26">
        <v>1.5</v>
      </c>
      <c r="I337" s="26">
        <v>1.5</v>
      </c>
      <c r="J337" s="47">
        <v>1.5</v>
      </c>
      <c r="K337" s="50">
        <f t="shared" si="8"/>
        <v>0</v>
      </c>
      <c r="L337" s="12" t="s">
        <v>9</v>
      </c>
      <c r="M337" s="11" t="s">
        <v>744</v>
      </c>
    </row>
    <row r="338" spans="1:13" ht="22.5">
      <c r="A338" s="64">
        <v>6</v>
      </c>
      <c r="B338" s="11" t="s">
        <v>8</v>
      </c>
      <c r="C338" s="64" t="s">
        <v>2</v>
      </c>
      <c r="D338" s="64"/>
      <c r="E338" s="11" t="s">
        <v>234</v>
      </c>
      <c r="F338" s="64" t="s">
        <v>650</v>
      </c>
      <c r="G338" s="12" t="s">
        <v>2</v>
      </c>
      <c r="H338" s="26">
        <v>1.5</v>
      </c>
      <c r="I338" s="26">
        <v>1.5</v>
      </c>
      <c r="J338" s="47">
        <v>1.5</v>
      </c>
      <c r="K338" s="50">
        <f t="shared" si="8"/>
        <v>0</v>
      </c>
      <c r="L338" s="12" t="s">
        <v>9</v>
      </c>
      <c r="M338" s="11" t="s">
        <v>744</v>
      </c>
    </row>
    <row r="339" spans="1:13" ht="22.5">
      <c r="A339" s="63">
        <v>7</v>
      </c>
      <c r="B339" s="11" t="s">
        <v>8</v>
      </c>
      <c r="C339" s="64" t="s">
        <v>2</v>
      </c>
      <c r="D339" s="64"/>
      <c r="E339" s="11" t="s">
        <v>235</v>
      </c>
      <c r="F339" s="64" t="s">
        <v>652</v>
      </c>
      <c r="G339" s="12" t="s">
        <v>2</v>
      </c>
      <c r="H339" s="26">
        <v>1.5</v>
      </c>
      <c r="I339" s="26">
        <v>1.5</v>
      </c>
      <c r="J339" s="47">
        <v>1.5</v>
      </c>
      <c r="K339" s="50">
        <f t="shared" si="8"/>
        <v>0</v>
      </c>
      <c r="L339" s="12" t="s">
        <v>9</v>
      </c>
      <c r="M339" s="11" t="s">
        <v>788</v>
      </c>
    </row>
    <row r="340" spans="1:13" ht="22.5">
      <c r="A340" s="64">
        <v>8</v>
      </c>
      <c r="B340" s="11" t="s">
        <v>8</v>
      </c>
      <c r="C340" s="64" t="s">
        <v>2</v>
      </c>
      <c r="D340" s="64"/>
      <c r="E340" s="11" t="s">
        <v>236</v>
      </c>
      <c r="F340" s="64" t="s">
        <v>650</v>
      </c>
      <c r="G340" s="12" t="s">
        <v>2</v>
      </c>
      <c r="H340" s="26">
        <v>1.5</v>
      </c>
      <c r="I340" s="26">
        <v>1.5</v>
      </c>
      <c r="J340" s="47">
        <v>1.5</v>
      </c>
      <c r="K340" s="50">
        <f t="shared" si="8"/>
        <v>0</v>
      </c>
      <c r="L340" s="12" t="s">
        <v>9</v>
      </c>
      <c r="M340" s="11" t="s">
        <v>744</v>
      </c>
    </row>
    <row r="341" spans="1:13" ht="22.5">
      <c r="A341" s="63">
        <v>9</v>
      </c>
      <c r="B341" s="11" t="s">
        <v>8</v>
      </c>
      <c r="C341" s="64" t="s">
        <v>2</v>
      </c>
      <c r="D341" s="64"/>
      <c r="E341" s="11" t="s">
        <v>237</v>
      </c>
      <c r="F341" s="64" t="s">
        <v>650</v>
      </c>
      <c r="G341" s="12" t="s">
        <v>2</v>
      </c>
      <c r="H341" s="26">
        <v>5</v>
      </c>
      <c r="I341" s="26">
        <v>5</v>
      </c>
      <c r="J341" s="47">
        <v>5</v>
      </c>
      <c r="K341" s="50">
        <f t="shared" si="8"/>
        <v>0</v>
      </c>
      <c r="L341" s="12" t="s">
        <v>9</v>
      </c>
      <c r="M341" s="11" t="s">
        <v>753</v>
      </c>
    </row>
    <row r="342" spans="1:13">
      <c r="A342" s="64">
        <v>10</v>
      </c>
      <c r="B342" s="11" t="s">
        <v>8</v>
      </c>
      <c r="C342" s="64" t="s">
        <v>2</v>
      </c>
      <c r="D342" s="64"/>
      <c r="E342" s="11" t="s">
        <v>238</v>
      </c>
      <c r="F342" s="64" t="s">
        <v>650</v>
      </c>
      <c r="G342" s="12" t="s">
        <v>2</v>
      </c>
      <c r="H342" s="26">
        <v>5</v>
      </c>
      <c r="I342" s="26">
        <v>5</v>
      </c>
      <c r="J342" s="47">
        <v>5</v>
      </c>
      <c r="K342" s="50">
        <f t="shared" si="8"/>
        <v>0</v>
      </c>
      <c r="L342" s="12" t="s">
        <v>9</v>
      </c>
      <c r="M342" s="11" t="s">
        <v>778</v>
      </c>
    </row>
    <row r="343" spans="1:13" ht="33.75">
      <c r="A343" s="63">
        <v>11</v>
      </c>
      <c r="B343" s="11" t="s">
        <v>8</v>
      </c>
      <c r="C343" s="64" t="s">
        <v>2</v>
      </c>
      <c r="D343" s="64"/>
      <c r="E343" s="11" t="s">
        <v>239</v>
      </c>
      <c r="F343" s="64" t="s">
        <v>650</v>
      </c>
      <c r="G343" s="12" t="s">
        <v>2</v>
      </c>
      <c r="H343" s="26">
        <v>3.42</v>
      </c>
      <c r="I343" s="26">
        <v>3.42</v>
      </c>
      <c r="J343" s="47">
        <v>3.42</v>
      </c>
      <c r="K343" s="50">
        <f t="shared" si="8"/>
        <v>0</v>
      </c>
      <c r="L343" s="12" t="s">
        <v>9</v>
      </c>
      <c r="M343" s="11" t="s">
        <v>787</v>
      </c>
    </row>
    <row r="344" spans="1:13" ht="22.5">
      <c r="A344" s="64">
        <v>12</v>
      </c>
      <c r="B344" s="11" t="s">
        <v>8</v>
      </c>
      <c r="C344" s="64" t="s">
        <v>2</v>
      </c>
      <c r="D344" s="64"/>
      <c r="E344" s="11" t="s">
        <v>240</v>
      </c>
      <c r="F344" s="64" t="s">
        <v>650</v>
      </c>
      <c r="G344" s="12" t="s">
        <v>2</v>
      </c>
      <c r="H344" s="26">
        <v>6.75</v>
      </c>
      <c r="I344" s="26">
        <v>6.75</v>
      </c>
      <c r="J344" s="47">
        <v>6.75</v>
      </c>
      <c r="K344" s="50">
        <f t="shared" si="8"/>
        <v>0</v>
      </c>
      <c r="L344" s="12" t="s">
        <v>9</v>
      </c>
      <c r="M344" s="11" t="s">
        <v>787</v>
      </c>
    </row>
    <row r="345" spans="1:13" ht="33.75">
      <c r="A345" s="63">
        <v>13</v>
      </c>
      <c r="B345" s="11" t="s">
        <v>8</v>
      </c>
      <c r="C345" s="64" t="s">
        <v>2</v>
      </c>
      <c r="D345" s="64"/>
      <c r="E345" s="11" t="s">
        <v>241</v>
      </c>
      <c r="F345" s="64" t="s">
        <v>650</v>
      </c>
      <c r="G345" s="12" t="s">
        <v>2</v>
      </c>
      <c r="H345" s="26">
        <v>7</v>
      </c>
      <c r="I345" s="26">
        <v>7</v>
      </c>
      <c r="J345" s="47">
        <v>7</v>
      </c>
      <c r="K345" s="50">
        <f t="shared" si="8"/>
        <v>0</v>
      </c>
      <c r="L345" s="12" t="s">
        <v>9</v>
      </c>
      <c r="M345" s="11" t="s">
        <v>787</v>
      </c>
    </row>
    <row r="346" spans="1:13" ht="33.75">
      <c r="A346" s="64">
        <v>14</v>
      </c>
      <c r="B346" s="11" t="s">
        <v>8</v>
      </c>
      <c r="C346" s="64" t="s">
        <v>2</v>
      </c>
      <c r="D346" s="64"/>
      <c r="E346" s="11" t="s">
        <v>242</v>
      </c>
      <c r="F346" s="64" t="s">
        <v>650</v>
      </c>
      <c r="G346" s="12" t="s">
        <v>2</v>
      </c>
      <c r="H346" s="26">
        <v>1.1599999999999999</v>
      </c>
      <c r="I346" s="26">
        <v>1.1599999999999999</v>
      </c>
      <c r="J346" s="47">
        <v>1.1599999999999999</v>
      </c>
      <c r="K346" s="50">
        <f t="shared" si="8"/>
        <v>0</v>
      </c>
      <c r="L346" s="12" t="s">
        <v>9</v>
      </c>
      <c r="M346" s="11" t="s">
        <v>787</v>
      </c>
    </row>
    <row r="347" spans="1:13" ht="22.5">
      <c r="A347" s="63">
        <v>15</v>
      </c>
      <c r="B347" s="11" t="s">
        <v>8</v>
      </c>
      <c r="C347" s="64" t="s">
        <v>2</v>
      </c>
      <c r="D347" s="64"/>
      <c r="E347" s="11" t="s">
        <v>243</v>
      </c>
      <c r="F347" s="64" t="s">
        <v>652</v>
      </c>
      <c r="G347" s="12" t="s">
        <v>2</v>
      </c>
      <c r="H347" s="26">
        <v>7</v>
      </c>
      <c r="I347" s="26">
        <v>7</v>
      </c>
      <c r="J347" s="47">
        <v>7</v>
      </c>
      <c r="K347" s="50">
        <f t="shared" si="8"/>
        <v>0</v>
      </c>
      <c r="L347" s="12" t="s">
        <v>9</v>
      </c>
      <c r="M347" s="11" t="s">
        <v>787</v>
      </c>
    </row>
    <row r="348" spans="1:13" ht="22.5">
      <c r="A348" s="64">
        <v>16</v>
      </c>
      <c r="B348" s="11" t="s">
        <v>8</v>
      </c>
      <c r="C348" s="64" t="s">
        <v>2</v>
      </c>
      <c r="D348" s="64"/>
      <c r="E348" s="11" t="s">
        <v>244</v>
      </c>
      <c r="F348" s="64" t="s">
        <v>650</v>
      </c>
      <c r="G348" s="12" t="s">
        <v>2</v>
      </c>
      <c r="H348" s="26">
        <v>10</v>
      </c>
      <c r="I348" s="26">
        <v>10</v>
      </c>
      <c r="J348" s="47">
        <v>10</v>
      </c>
      <c r="K348" s="50">
        <f t="shared" ref="K348:K411" si="9">H348-J348</f>
        <v>0</v>
      </c>
      <c r="L348" s="12" t="s">
        <v>9</v>
      </c>
      <c r="M348" s="11" t="s">
        <v>787</v>
      </c>
    </row>
    <row r="349" spans="1:13" ht="22.5">
      <c r="A349" s="63">
        <v>17</v>
      </c>
      <c r="B349" s="11" t="s">
        <v>8</v>
      </c>
      <c r="C349" s="64" t="s">
        <v>2</v>
      </c>
      <c r="D349" s="64"/>
      <c r="E349" s="11" t="s">
        <v>245</v>
      </c>
      <c r="F349" s="64" t="s">
        <v>650</v>
      </c>
      <c r="G349" s="12" t="s">
        <v>2</v>
      </c>
      <c r="H349" s="26">
        <v>4.4000000000000004</v>
      </c>
      <c r="I349" s="26">
        <v>4.4000000000000004</v>
      </c>
      <c r="J349" s="47">
        <v>4.4000000000000004</v>
      </c>
      <c r="K349" s="50">
        <f t="shared" si="9"/>
        <v>0</v>
      </c>
      <c r="L349" s="12" t="s">
        <v>9</v>
      </c>
      <c r="M349" s="11" t="s">
        <v>787</v>
      </c>
    </row>
    <row r="350" spans="1:13" ht="33.75">
      <c r="A350" s="64">
        <v>18</v>
      </c>
      <c r="B350" s="11" t="s">
        <v>8</v>
      </c>
      <c r="C350" s="64" t="s">
        <v>2</v>
      </c>
      <c r="D350" s="64"/>
      <c r="E350" s="11" t="s">
        <v>246</v>
      </c>
      <c r="F350" s="64" t="s">
        <v>650</v>
      </c>
      <c r="G350" s="12" t="s">
        <v>2</v>
      </c>
      <c r="H350" s="26">
        <v>1</v>
      </c>
      <c r="I350" s="26">
        <v>1</v>
      </c>
      <c r="J350" s="47">
        <v>1</v>
      </c>
      <c r="K350" s="50">
        <f t="shared" si="9"/>
        <v>0</v>
      </c>
      <c r="L350" s="12" t="s">
        <v>9</v>
      </c>
      <c r="M350" s="11" t="s">
        <v>787</v>
      </c>
    </row>
    <row r="351" spans="1:13" ht="22.5">
      <c r="A351" s="63">
        <v>19</v>
      </c>
      <c r="B351" s="11" t="s">
        <v>8</v>
      </c>
      <c r="C351" s="64" t="s">
        <v>2</v>
      </c>
      <c r="D351" s="64"/>
      <c r="E351" s="11" t="s">
        <v>247</v>
      </c>
      <c r="F351" s="64" t="s">
        <v>652</v>
      </c>
      <c r="G351" s="12" t="s">
        <v>2</v>
      </c>
      <c r="H351" s="26">
        <v>1.6</v>
      </c>
      <c r="I351" s="26">
        <v>1.6</v>
      </c>
      <c r="J351" s="47">
        <v>1.6</v>
      </c>
      <c r="K351" s="50">
        <f t="shared" si="9"/>
        <v>0</v>
      </c>
      <c r="L351" s="12" t="s">
        <v>9</v>
      </c>
      <c r="M351" s="11" t="s">
        <v>744</v>
      </c>
    </row>
    <row r="352" spans="1:13" ht="22.5">
      <c r="A352" s="64">
        <v>20</v>
      </c>
      <c r="B352" s="11" t="s">
        <v>8</v>
      </c>
      <c r="C352" s="64" t="s">
        <v>2</v>
      </c>
      <c r="D352" s="64"/>
      <c r="E352" s="11" t="s">
        <v>248</v>
      </c>
      <c r="F352" s="64" t="s">
        <v>650</v>
      </c>
      <c r="G352" s="12" t="s">
        <v>2</v>
      </c>
      <c r="H352" s="26">
        <v>4</v>
      </c>
      <c r="I352" s="26">
        <v>4</v>
      </c>
      <c r="J352" s="47">
        <v>4</v>
      </c>
      <c r="K352" s="50">
        <f t="shared" si="9"/>
        <v>0</v>
      </c>
      <c r="L352" s="12" t="s">
        <v>9</v>
      </c>
      <c r="M352" s="11" t="s">
        <v>787</v>
      </c>
    </row>
    <row r="353" spans="1:13" ht="56.25">
      <c r="A353" s="63">
        <v>21</v>
      </c>
      <c r="B353" s="11" t="s">
        <v>8</v>
      </c>
      <c r="C353" s="64" t="s">
        <v>2</v>
      </c>
      <c r="D353" s="64"/>
      <c r="E353" s="11" t="s">
        <v>249</v>
      </c>
      <c r="F353" s="64" t="s">
        <v>650</v>
      </c>
      <c r="G353" s="12" t="s">
        <v>2</v>
      </c>
      <c r="H353" s="26">
        <v>22</v>
      </c>
      <c r="I353" s="26">
        <v>22</v>
      </c>
      <c r="J353" s="47">
        <v>22</v>
      </c>
      <c r="K353" s="50">
        <f t="shared" si="9"/>
        <v>0</v>
      </c>
      <c r="L353" s="12" t="s">
        <v>9</v>
      </c>
      <c r="M353" s="11" t="s">
        <v>789</v>
      </c>
    </row>
    <row r="354" spans="1:13" ht="33.75">
      <c r="A354" s="64">
        <v>22</v>
      </c>
      <c r="B354" s="11" t="s">
        <v>8</v>
      </c>
      <c r="C354" s="64" t="s">
        <v>2</v>
      </c>
      <c r="D354" s="64"/>
      <c r="E354" s="11" t="s">
        <v>250</v>
      </c>
      <c r="F354" s="64" t="s">
        <v>650</v>
      </c>
      <c r="G354" s="12" t="s">
        <v>2</v>
      </c>
      <c r="H354" s="26">
        <v>0.3</v>
      </c>
      <c r="I354" s="26">
        <v>0.3</v>
      </c>
      <c r="J354" s="47">
        <v>0.3</v>
      </c>
      <c r="K354" s="50">
        <f t="shared" si="9"/>
        <v>0</v>
      </c>
      <c r="L354" s="12" t="s">
        <v>9</v>
      </c>
      <c r="M354" s="11" t="s">
        <v>789</v>
      </c>
    </row>
    <row r="355" spans="1:13" ht="22.5">
      <c r="A355" s="63">
        <v>23</v>
      </c>
      <c r="B355" s="11" t="s">
        <v>8</v>
      </c>
      <c r="C355" s="64" t="s">
        <v>2</v>
      </c>
      <c r="D355" s="64"/>
      <c r="E355" s="11" t="s">
        <v>251</v>
      </c>
      <c r="F355" s="64" t="s">
        <v>652</v>
      </c>
      <c r="G355" s="12" t="s">
        <v>2</v>
      </c>
      <c r="H355" s="26">
        <v>1.7</v>
      </c>
      <c r="I355" s="26">
        <v>1.7</v>
      </c>
      <c r="J355" s="47">
        <v>1.7</v>
      </c>
      <c r="K355" s="50">
        <f t="shared" si="9"/>
        <v>0</v>
      </c>
      <c r="L355" s="12" t="s">
        <v>9</v>
      </c>
      <c r="M355" s="11" t="s">
        <v>789</v>
      </c>
    </row>
    <row r="356" spans="1:13" ht="22.5">
      <c r="A356" s="64">
        <v>24</v>
      </c>
      <c r="B356" s="11" t="s">
        <v>8</v>
      </c>
      <c r="C356" s="64" t="s">
        <v>2</v>
      </c>
      <c r="D356" s="64"/>
      <c r="E356" s="11" t="s">
        <v>252</v>
      </c>
      <c r="F356" s="64" t="s">
        <v>650</v>
      </c>
      <c r="G356" s="12" t="s">
        <v>2</v>
      </c>
      <c r="H356" s="26">
        <v>1.7</v>
      </c>
      <c r="I356" s="26">
        <v>1.7</v>
      </c>
      <c r="J356" s="47">
        <v>1.7</v>
      </c>
      <c r="K356" s="50">
        <f t="shared" si="9"/>
        <v>0</v>
      </c>
      <c r="L356" s="12" t="s">
        <v>9</v>
      </c>
      <c r="M356" s="11" t="s">
        <v>789</v>
      </c>
    </row>
    <row r="357" spans="1:13" ht="22.5">
      <c r="A357" s="63">
        <v>25</v>
      </c>
      <c r="B357" s="11" t="s">
        <v>8</v>
      </c>
      <c r="C357" s="64" t="s">
        <v>2</v>
      </c>
      <c r="D357" s="64"/>
      <c r="E357" s="11" t="s">
        <v>253</v>
      </c>
      <c r="F357" s="64" t="s">
        <v>650</v>
      </c>
      <c r="G357" s="12" t="s">
        <v>2</v>
      </c>
      <c r="H357" s="26">
        <v>10</v>
      </c>
      <c r="I357" s="26">
        <v>10</v>
      </c>
      <c r="J357" s="47">
        <v>10</v>
      </c>
      <c r="K357" s="50">
        <f t="shared" si="9"/>
        <v>0</v>
      </c>
      <c r="L357" s="12" t="s">
        <v>9</v>
      </c>
      <c r="M357" s="11" t="s">
        <v>787</v>
      </c>
    </row>
    <row r="358" spans="1:13" ht="45">
      <c r="A358" s="64">
        <v>26</v>
      </c>
      <c r="B358" s="11" t="s">
        <v>8</v>
      </c>
      <c r="C358" s="64" t="s">
        <v>2</v>
      </c>
      <c r="D358" s="64"/>
      <c r="E358" s="11" t="s">
        <v>254</v>
      </c>
      <c r="F358" s="64" t="s">
        <v>650</v>
      </c>
      <c r="G358" s="12" t="s">
        <v>2</v>
      </c>
      <c r="H358" s="26">
        <v>3.18</v>
      </c>
      <c r="I358" s="26">
        <v>3.18</v>
      </c>
      <c r="J358" s="47">
        <v>3.18</v>
      </c>
      <c r="K358" s="50">
        <f t="shared" si="9"/>
        <v>0</v>
      </c>
      <c r="L358" s="12" t="s">
        <v>9</v>
      </c>
      <c r="M358" s="11" t="s">
        <v>788</v>
      </c>
    </row>
    <row r="359" spans="1:13" ht="22.5">
      <c r="A359" s="63">
        <v>27</v>
      </c>
      <c r="B359" s="11" t="s">
        <v>8</v>
      </c>
      <c r="C359" s="64" t="s">
        <v>2</v>
      </c>
      <c r="D359" s="64"/>
      <c r="E359" s="11" t="s">
        <v>255</v>
      </c>
      <c r="F359" s="64" t="s">
        <v>650</v>
      </c>
      <c r="G359" s="12" t="s">
        <v>2</v>
      </c>
      <c r="H359" s="26">
        <v>25</v>
      </c>
      <c r="I359" s="26">
        <v>25</v>
      </c>
      <c r="J359" s="47">
        <v>25</v>
      </c>
      <c r="K359" s="50">
        <f t="shared" si="9"/>
        <v>0</v>
      </c>
      <c r="L359" s="12" t="s">
        <v>9</v>
      </c>
      <c r="M359" s="11" t="s">
        <v>788</v>
      </c>
    </row>
    <row r="360" spans="1:13" ht="33.75">
      <c r="A360" s="64">
        <v>28</v>
      </c>
      <c r="B360" s="11" t="s">
        <v>8</v>
      </c>
      <c r="C360" s="64" t="s">
        <v>2</v>
      </c>
      <c r="D360" s="64"/>
      <c r="E360" s="11" t="s">
        <v>256</v>
      </c>
      <c r="F360" s="64" t="s">
        <v>650</v>
      </c>
      <c r="G360" s="12" t="s">
        <v>2</v>
      </c>
      <c r="H360" s="26">
        <v>15</v>
      </c>
      <c r="I360" s="26">
        <v>15</v>
      </c>
      <c r="J360" s="47">
        <v>15</v>
      </c>
      <c r="K360" s="50">
        <f t="shared" si="9"/>
        <v>0</v>
      </c>
      <c r="L360" s="12" t="s">
        <v>9</v>
      </c>
      <c r="M360" s="11" t="s">
        <v>788</v>
      </c>
    </row>
    <row r="361" spans="1:13" ht="33">
      <c r="A361" s="63">
        <v>29</v>
      </c>
      <c r="B361" s="11" t="s">
        <v>8</v>
      </c>
      <c r="C361" s="64" t="s">
        <v>2</v>
      </c>
      <c r="D361" s="64"/>
      <c r="E361" s="11" t="s">
        <v>257</v>
      </c>
      <c r="F361" s="64" t="s">
        <v>650</v>
      </c>
      <c r="G361" s="12" t="s">
        <v>2</v>
      </c>
      <c r="H361" s="26">
        <v>15</v>
      </c>
      <c r="I361" s="26">
        <v>15</v>
      </c>
      <c r="J361" s="47">
        <v>15</v>
      </c>
      <c r="K361" s="50">
        <f t="shared" si="9"/>
        <v>0</v>
      </c>
      <c r="L361" s="12" t="s">
        <v>9</v>
      </c>
      <c r="M361" s="11" t="s">
        <v>734</v>
      </c>
    </row>
    <row r="362" spans="1:13" ht="22.5">
      <c r="A362" s="64">
        <v>30</v>
      </c>
      <c r="B362" s="11" t="s">
        <v>8</v>
      </c>
      <c r="C362" s="64" t="s">
        <v>2</v>
      </c>
      <c r="D362" s="64"/>
      <c r="E362" s="11" t="s">
        <v>258</v>
      </c>
      <c r="F362" s="64" t="s">
        <v>650</v>
      </c>
      <c r="G362" s="12" t="s">
        <v>2</v>
      </c>
      <c r="H362" s="26">
        <v>15</v>
      </c>
      <c r="I362" s="26">
        <v>15</v>
      </c>
      <c r="J362" s="47">
        <v>15</v>
      </c>
      <c r="K362" s="50">
        <f t="shared" si="9"/>
        <v>0</v>
      </c>
      <c r="L362" s="12" t="s">
        <v>9</v>
      </c>
      <c r="M362" s="11" t="s">
        <v>734</v>
      </c>
    </row>
    <row r="363" spans="1:13" ht="45">
      <c r="A363" s="63">
        <v>31</v>
      </c>
      <c r="B363" s="11" t="s">
        <v>8</v>
      </c>
      <c r="C363" s="64" t="s">
        <v>2</v>
      </c>
      <c r="D363" s="64"/>
      <c r="E363" s="11" t="s">
        <v>259</v>
      </c>
      <c r="F363" s="64" t="s">
        <v>651</v>
      </c>
      <c r="G363" s="12" t="s">
        <v>2</v>
      </c>
      <c r="H363" s="26">
        <v>8</v>
      </c>
      <c r="I363" s="26">
        <v>8</v>
      </c>
      <c r="J363" s="47">
        <v>8</v>
      </c>
      <c r="K363" s="50">
        <f t="shared" si="9"/>
        <v>0</v>
      </c>
      <c r="L363" s="12" t="s">
        <v>9</v>
      </c>
      <c r="M363" s="11" t="s">
        <v>770</v>
      </c>
    </row>
    <row r="364" spans="1:13" ht="22.5">
      <c r="A364" s="63"/>
      <c r="B364" s="11" t="s">
        <v>8</v>
      </c>
      <c r="C364" s="64" t="s">
        <v>2</v>
      </c>
      <c r="D364" s="64"/>
      <c r="E364" s="11" t="s">
        <v>730</v>
      </c>
      <c r="F364" s="64" t="s">
        <v>650</v>
      </c>
      <c r="G364" s="12" t="s">
        <v>2</v>
      </c>
      <c r="H364" s="26">
        <v>6.5</v>
      </c>
      <c r="I364" s="26">
        <v>6.5</v>
      </c>
      <c r="J364" s="47">
        <v>6.5</v>
      </c>
      <c r="K364" s="50">
        <f t="shared" si="9"/>
        <v>0</v>
      </c>
      <c r="L364" s="12" t="s">
        <v>9</v>
      </c>
      <c r="M364" s="11" t="s">
        <v>787</v>
      </c>
    </row>
    <row r="365" spans="1:13">
      <c r="A365" s="63"/>
      <c r="B365" s="11" t="s">
        <v>8</v>
      </c>
      <c r="C365" s="64" t="s">
        <v>2</v>
      </c>
      <c r="D365" s="64"/>
      <c r="E365" s="11" t="s">
        <v>731</v>
      </c>
      <c r="F365" s="64" t="s">
        <v>650</v>
      </c>
      <c r="G365" s="12" t="s">
        <v>2</v>
      </c>
      <c r="H365" s="26">
        <v>0.5</v>
      </c>
      <c r="I365" s="26">
        <v>0.5</v>
      </c>
      <c r="J365" s="47">
        <v>0.5</v>
      </c>
      <c r="K365" s="50">
        <f t="shared" si="9"/>
        <v>0</v>
      </c>
      <c r="L365" s="12" t="s">
        <v>9</v>
      </c>
      <c r="M365" s="11" t="s">
        <v>8</v>
      </c>
    </row>
    <row r="366" spans="1:13">
      <c r="A366" s="63"/>
      <c r="B366" s="11" t="s">
        <v>8</v>
      </c>
      <c r="C366" s="64" t="s">
        <v>2</v>
      </c>
      <c r="D366" s="64"/>
      <c r="E366" s="11" t="s">
        <v>731</v>
      </c>
      <c r="F366" s="64" t="s">
        <v>650</v>
      </c>
      <c r="G366" s="12" t="s">
        <v>2</v>
      </c>
      <c r="H366" s="26">
        <v>2.7890000000000001</v>
      </c>
      <c r="I366" s="26">
        <v>2.7890000000000001</v>
      </c>
      <c r="J366" s="47">
        <v>2.7890000000000001</v>
      </c>
      <c r="K366" s="50">
        <f t="shared" si="9"/>
        <v>0</v>
      </c>
      <c r="L366" s="12" t="s">
        <v>9</v>
      </c>
      <c r="M366" s="11" t="s">
        <v>8</v>
      </c>
    </row>
    <row r="367" spans="1:13" ht="22.5">
      <c r="A367" s="64">
        <v>32</v>
      </c>
      <c r="B367" s="11" t="s">
        <v>119</v>
      </c>
      <c r="C367" s="64" t="s">
        <v>2</v>
      </c>
      <c r="D367" s="64"/>
      <c r="E367" s="11" t="s">
        <v>260</v>
      </c>
      <c r="F367" s="64" t="s">
        <v>651</v>
      </c>
      <c r="G367" s="12" t="s">
        <v>2</v>
      </c>
      <c r="H367" s="26">
        <v>0.26</v>
      </c>
      <c r="I367" s="26">
        <v>0.26</v>
      </c>
      <c r="J367" s="47">
        <v>0.26</v>
      </c>
      <c r="K367" s="50">
        <f t="shared" si="9"/>
        <v>0</v>
      </c>
      <c r="L367" s="12" t="s">
        <v>9</v>
      </c>
      <c r="M367" s="11" t="s">
        <v>118</v>
      </c>
    </row>
    <row r="368" spans="1:13" ht="45">
      <c r="A368" s="63">
        <v>33</v>
      </c>
      <c r="B368" s="11" t="s">
        <v>119</v>
      </c>
      <c r="C368" s="64" t="s">
        <v>2</v>
      </c>
      <c r="D368" s="64"/>
      <c r="E368" s="11" t="s">
        <v>261</v>
      </c>
      <c r="F368" s="64" t="s">
        <v>651</v>
      </c>
      <c r="G368" s="12" t="s">
        <v>2</v>
      </c>
      <c r="H368" s="26">
        <v>8.41</v>
      </c>
      <c r="I368" s="26">
        <v>8.41</v>
      </c>
      <c r="J368" s="47">
        <v>8.41</v>
      </c>
      <c r="K368" s="50">
        <f t="shared" si="9"/>
        <v>0</v>
      </c>
      <c r="L368" s="12" t="s">
        <v>9</v>
      </c>
      <c r="M368" s="11" t="s">
        <v>118</v>
      </c>
    </row>
    <row r="369" spans="1:13" ht="56.25">
      <c r="A369" s="64">
        <v>34</v>
      </c>
      <c r="B369" s="11" t="s">
        <v>119</v>
      </c>
      <c r="C369" s="64" t="s">
        <v>2</v>
      </c>
      <c r="D369" s="64"/>
      <c r="E369" s="11" t="s">
        <v>262</v>
      </c>
      <c r="F369" s="64" t="s">
        <v>651</v>
      </c>
      <c r="G369" s="12" t="s">
        <v>2</v>
      </c>
      <c r="H369" s="26">
        <v>4.42</v>
      </c>
      <c r="I369" s="26">
        <v>4.42</v>
      </c>
      <c r="J369" s="47">
        <v>4.42</v>
      </c>
      <c r="K369" s="50">
        <f t="shared" si="9"/>
        <v>0</v>
      </c>
      <c r="L369" s="12" t="s">
        <v>9</v>
      </c>
      <c r="M369" s="11" t="s">
        <v>118</v>
      </c>
    </row>
    <row r="370" spans="1:13" ht="56.25">
      <c r="A370" s="63">
        <v>35</v>
      </c>
      <c r="B370" s="11" t="s">
        <v>119</v>
      </c>
      <c r="C370" s="64" t="s">
        <v>2</v>
      </c>
      <c r="D370" s="64"/>
      <c r="E370" s="11" t="s">
        <v>263</v>
      </c>
      <c r="F370" s="64" t="s">
        <v>651</v>
      </c>
      <c r="G370" s="12" t="s">
        <v>2</v>
      </c>
      <c r="H370" s="26">
        <v>7.72</v>
      </c>
      <c r="I370" s="26">
        <v>7.72</v>
      </c>
      <c r="J370" s="47">
        <v>7.72</v>
      </c>
      <c r="K370" s="50">
        <f t="shared" si="9"/>
        <v>0</v>
      </c>
      <c r="L370" s="12" t="s">
        <v>9</v>
      </c>
      <c r="M370" s="11" t="s">
        <v>118</v>
      </c>
    </row>
    <row r="371" spans="1:13" ht="22.5">
      <c r="A371" s="64">
        <v>36</v>
      </c>
      <c r="B371" s="11" t="s">
        <v>119</v>
      </c>
      <c r="C371" s="64" t="s">
        <v>2</v>
      </c>
      <c r="D371" s="64"/>
      <c r="E371" s="11" t="s">
        <v>264</v>
      </c>
      <c r="F371" s="64" t="s">
        <v>652</v>
      </c>
      <c r="G371" s="12" t="s">
        <v>2</v>
      </c>
      <c r="H371" s="26">
        <v>15</v>
      </c>
      <c r="I371" s="26">
        <v>15</v>
      </c>
      <c r="J371" s="47">
        <v>15</v>
      </c>
      <c r="K371" s="50">
        <f t="shared" si="9"/>
        <v>0</v>
      </c>
      <c r="L371" s="12" t="s">
        <v>9</v>
      </c>
      <c r="M371" s="11" t="s">
        <v>118</v>
      </c>
    </row>
    <row r="372" spans="1:13" ht="22.5">
      <c r="A372" s="63">
        <v>37</v>
      </c>
      <c r="B372" s="11" t="s">
        <v>119</v>
      </c>
      <c r="C372" s="64" t="s">
        <v>2</v>
      </c>
      <c r="D372" s="64"/>
      <c r="E372" s="11" t="s">
        <v>265</v>
      </c>
      <c r="F372" s="64" t="s">
        <v>651</v>
      </c>
      <c r="G372" s="12" t="s">
        <v>2</v>
      </c>
      <c r="H372" s="26">
        <v>15</v>
      </c>
      <c r="I372" s="26">
        <v>15</v>
      </c>
      <c r="J372" s="47">
        <v>15</v>
      </c>
      <c r="K372" s="50">
        <f t="shared" si="9"/>
        <v>0</v>
      </c>
      <c r="L372" s="12" t="s">
        <v>9</v>
      </c>
      <c r="M372" s="11" t="s">
        <v>118</v>
      </c>
    </row>
    <row r="373" spans="1:13" ht="22.5">
      <c r="A373" s="64">
        <v>38</v>
      </c>
      <c r="B373" s="11" t="s">
        <v>119</v>
      </c>
      <c r="C373" s="64" t="s">
        <v>2</v>
      </c>
      <c r="D373" s="64"/>
      <c r="E373" s="11" t="s">
        <v>266</v>
      </c>
      <c r="F373" s="64" t="s">
        <v>650</v>
      </c>
      <c r="G373" s="12" t="s">
        <v>2</v>
      </c>
      <c r="H373" s="26">
        <v>10</v>
      </c>
      <c r="I373" s="26">
        <v>10</v>
      </c>
      <c r="J373" s="47">
        <v>10</v>
      </c>
      <c r="K373" s="50">
        <f t="shared" si="9"/>
        <v>0</v>
      </c>
      <c r="L373" s="12" t="s">
        <v>9</v>
      </c>
      <c r="M373" s="11" t="s">
        <v>118</v>
      </c>
    </row>
    <row r="374" spans="1:13" ht="22.5">
      <c r="A374" s="63">
        <v>39</v>
      </c>
      <c r="B374" s="11" t="s">
        <v>119</v>
      </c>
      <c r="C374" s="64" t="s">
        <v>2</v>
      </c>
      <c r="D374" s="64"/>
      <c r="E374" s="11" t="s">
        <v>267</v>
      </c>
      <c r="F374" s="64" t="s">
        <v>650</v>
      </c>
      <c r="G374" s="12" t="s">
        <v>2</v>
      </c>
      <c r="H374" s="26">
        <v>15</v>
      </c>
      <c r="I374" s="26">
        <v>15</v>
      </c>
      <c r="J374" s="47">
        <v>15</v>
      </c>
      <c r="K374" s="50">
        <f t="shared" si="9"/>
        <v>0</v>
      </c>
      <c r="L374" s="12" t="s">
        <v>9</v>
      </c>
      <c r="M374" s="11" t="s">
        <v>118</v>
      </c>
    </row>
    <row r="375" spans="1:13" ht="33.75">
      <c r="A375" s="64">
        <v>40</v>
      </c>
      <c r="B375" s="11" t="s">
        <v>119</v>
      </c>
      <c r="C375" s="64" t="s">
        <v>2</v>
      </c>
      <c r="D375" s="64"/>
      <c r="E375" s="11" t="s">
        <v>268</v>
      </c>
      <c r="F375" s="64" t="s">
        <v>651</v>
      </c>
      <c r="G375" s="12" t="s">
        <v>2</v>
      </c>
      <c r="H375" s="26">
        <v>10</v>
      </c>
      <c r="I375" s="26">
        <v>10</v>
      </c>
      <c r="J375" s="47">
        <v>10</v>
      </c>
      <c r="K375" s="50">
        <f t="shared" si="9"/>
        <v>0</v>
      </c>
      <c r="L375" s="12" t="s">
        <v>9</v>
      </c>
      <c r="M375" s="11" t="s">
        <v>118</v>
      </c>
    </row>
    <row r="376" spans="1:13" ht="22.5">
      <c r="A376" s="63">
        <v>41</v>
      </c>
      <c r="B376" s="11" t="s">
        <v>119</v>
      </c>
      <c r="C376" s="64" t="s">
        <v>2</v>
      </c>
      <c r="D376" s="64"/>
      <c r="E376" s="11" t="s">
        <v>269</v>
      </c>
      <c r="F376" s="64" t="s">
        <v>650</v>
      </c>
      <c r="G376" s="12" t="s">
        <v>2</v>
      </c>
      <c r="H376" s="26">
        <v>5</v>
      </c>
      <c r="I376" s="26">
        <v>5</v>
      </c>
      <c r="J376" s="47">
        <v>5</v>
      </c>
      <c r="K376" s="50">
        <f t="shared" si="9"/>
        <v>0</v>
      </c>
      <c r="L376" s="12" t="s">
        <v>9</v>
      </c>
      <c r="M376" s="11" t="s">
        <v>118</v>
      </c>
    </row>
    <row r="377" spans="1:13" ht="33.75">
      <c r="A377" s="64">
        <v>42</v>
      </c>
      <c r="B377" s="11" t="s">
        <v>119</v>
      </c>
      <c r="C377" s="64" t="s">
        <v>2</v>
      </c>
      <c r="D377" s="64"/>
      <c r="E377" s="11" t="s">
        <v>270</v>
      </c>
      <c r="F377" s="64" t="s">
        <v>651</v>
      </c>
      <c r="G377" s="12" t="s">
        <v>2</v>
      </c>
      <c r="H377" s="26">
        <v>20</v>
      </c>
      <c r="I377" s="26">
        <v>20</v>
      </c>
      <c r="J377" s="47">
        <v>20</v>
      </c>
      <c r="K377" s="50">
        <f t="shared" si="9"/>
        <v>0</v>
      </c>
      <c r="L377" s="12" t="s">
        <v>9</v>
      </c>
      <c r="M377" s="11" t="s">
        <v>118</v>
      </c>
    </row>
    <row r="378" spans="1:13" ht="22.5">
      <c r="A378" s="63">
        <v>43</v>
      </c>
      <c r="B378" s="11" t="s">
        <v>119</v>
      </c>
      <c r="C378" s="64" t="s">
        <v>2</v>
      </c>
      <c r="D378" s="64"/>
      <c r="E378" s="11" t="s">
        <v>271</v>
      </c>
      <c r="F378" s="64" t="s">
        <v>650</v>
      </c>
      <c r="G378" s="12" t="s">
        <v>2</v>
      </c>
      <c r="H378" s="26">
        <v>14</v>
      </c>
      <c r="I378" s="26">
        <v>14</v>
      </c>
      <c r="J378" s="47">
        <v>14</v>
      </c>
      <c r="K378" s="50">
        <f t="shared" si="9"/>
        <v>0</v>
      </c>
      <c r="L378" s="12" t="s">
        <v>9</v>
      </c>
      <c r="M378" s="11" t="s">
        <v>118</v>
      </c>
    </row>
    <row r="379" spans="1:13" ht="22.5">
      <c r="A379" s="64">
        <v>44</v>
      </c>
      <c r="B379" s="11" t="s">
        <v>119</v>
      </c>
      <c r="C379" s="64" t="s">
        <v>2</v>
      </c>
      <c r="D379" s="64"/>
      <c r="E379" s="11" t="s">
        <v>272</v>
      </c>
      <c r="F379" s="64" t="s">
        <v>651</v>
      </c>
      <c r="G379" s="12" t="s">
        <v>2</v>
      </c>
      <c r="H379" s="26">
        <v>15</v>
      </c>
      <c r="I379" s="26">
        <v>15</v>
      </c>
      <c r="J379" s="47">
        <v>15</v>
      </c>
      <c r="K379" s="50">
        <f t="shared" si="9"/>
        <v>0</v>
      </c>
      <c r="L379" s="12" t="s">
        <v>9</v>
      </c>
      <c r="M379" s="11" t="s">
        <v>118</v>
      </c>
    </row>
    <row r="380" spans="1:13" ht="22.5">
      <c r="A380" s="63">
        <v>45</v>
      </c>
      <c r="B380" s="11" t="s">
        <v>119</v>
      </c>
      <c r="C380" s="64" t="s">
        <v>2</v>
      </c>
      <c r="D380" s="64"/>
      <c r="E380" s="11" t="s">
        <v>273</v>
      </c>
      <c r="F380" s="64" t="s">
        <v>652</v>
      </c>
      <c r="G380" s="12" t="s">
        <v>2</v>
      </c>
      <c r="H380" s="26">
        <v>15</v>
      </c>
      <c r="I380" s="26">
        <v>15</v>
      </c>
      <c r="J380" s="47">
        <v>15</v>
      </c>
      <c r="K380" s="50">
        <f t="shared" si="9"/>
        <v>0</v>
      </c>
      <c r="L380" s="12" t="s">
        <v>9</v>
      </c>
      <c r="M380" s="11" t="s">
        <v>118</v>
      </c>
    </row>
    <row r="381" spans="1:13" ht="22.5">
      <c r="A381" s="64">
        <v>46</v>
      </c>
      <c r="B381" s="11" t="s">
        <v>119</v>
      </c>
      <c r="C381" s="64" t="s">
        <v>2</v>
      </c>
      <c r="D381" s="64"/>
      <c r="E381" s="11" t="s">
        <v>274</v>
      </c>
      <c r="F381" s="64" t="s">
        <v>652</v>
      </c>
      <c r="G381" s="12" t="s">
        <v>2</v>
      </c>
      <c r="H381" s="26">
        <v>15</v>
      </c>
      <c r="I381" s="26">
        <v>15</v>
      </c>
      <c r="J381" s="47">
        <v>15</v>
      </c>
      <c r="K381" s="50">
        <f t="shared" si="9"/>
        <v>0</v>
      </c>
      <c r="L381" s="12" t="s">
        <v>9</v>
      </c>
      <c r="M381" s="11" t="s">
        <v>118</v>
      </c>
    </row>
    <row r="382" spans="1:13" ht="22.5">
      <c r="A382" s="63">
        <v>47</v>
      </c>
      <c r="B382" s="11" t="s">
        <v>119</v>
      </c>
      <c r="C382" s="64" t="s">
        <v>2</v>
      </c>
      <c r="D382" s="64"/>
      <c r="E382" s="11" t="s">
        <v>275</v>
      </c>
      <c r="F382" s="64" t="s">
        <v>652</v>
      </c>
      <c r="G382" s="12" t="s">
        <v>2</v>
      </c>
      <c r="H382" s="26">
        <v>10</v>
      </c>
      <c r="I382" s="26">
        <v>10</v>
      </c>
      <c r="J382" s="47">
        <v>10</v>
      </c>
      <c r="K382" s="50">
        <f t="shared" si="9"/>
        <v>0</v>
      </c>
      <c r="L382" s="12" t="s">
        <v>9</v>
      </c>
      <c r="M382" s="11" t="s">
        <v>118</v>
      </c>
    </row>
    <row r="383" spans="1:13" ht="33.75">
      <c r="A383" s="64">
        <v>48</v>
      </c>
      <c r="B383" s="11" t="s">
        <v>228</v>
      </c>
      <c r="C383" s="64" t="s">
        <v>2</v>
      </c>
      <c r="D383" s="64"/>
      <c r="E383" s="11" t="s">
        <v>276</v>
      </c>
      <c r="F383" s="64" t="s">
        <v>650</v>
      </c>
      <c r="G383" s="12" t="s">
        <v>2</v>
      </c>
      <c r="H383" s="26">
        <v>6</v>
      </c>
      <c r="I383" s="26">
        <v>6</v>
      </c>
      <c r="J383" s="47">
        <v>6</v>
      </c>
      <c r="K383" s="50">
        <f t="shared" si="9"/>
        <v>0</v>
      </c>
      <c r="L383" s="12" t="s">
        <v>9</v>
      </c>
      <c r="M383" s="11" t="s">
        <v>228</v>
      </c>
    </row>
    <row r="384" spans="1:13" ht="22.5">
      <c r="A384" s="63">
        <v>49</v>
      </c>
      <c r="B384" s="11" t="s">
        <v>228</v>
      </c>
      <c r="C384" s="64" t="s">
        <v>2</v>
      </c>
      <c r="D384" s="64"/>
      <c r="E384" s="11" t="s">
        <v>277</v>
      </c>
      <c r="F384" s="64" t="s">
        <v>650</v>
      </c>
      <c r="G384" s="12" t="s">
        <v>2</v>
      </c>
      <c r="H384" s="26">
        <v>25</v>
      </c>
      <c r="I384" s="26">
        <v>25</v>
      </c>
      <c r="J384" s="47">
        <v>25</v>
      </c>
      <c r="K384" s="50">
        <f t="shared" si="9"/>
        <v>0</v>
      </c>
      <c r="L384" s="12" t="s">
        <v>9</v>
      </c>
      <c r="M384" s="11" t="s">
        <v>228</v>
      </c>
    </row>
    <row r="385" spans="1:14" ht="22.5">
      <c r="A385" s="64">
        <v>50</v>
      </c>
      <c r="B385" s="11" t="s">
        <v>10</v>
      </c>
      <c r="C385" s="64" t="s">
        <v>2</v>
      </c>
      <c r="D385" s="64"/>
      <c r="E385" s="11" t="s">
        <v>278</v>
      </c>
      <c r="F385" s="64" t="s">
        <v>650</v>
      </c>
      <c r="G385" s="12" t="s">
        <v>2</v>
      </c>
      <c r="H385" s="26">
        <v>8</v>
      </c>
      <c r="I385" s="26">
        <v>8</v>
      </c>
      <c r="J385" s="47">
        <v>8</v>
      </c>
      <c r="K385" s="50">
        <f t="shared" si="9"/>
        <v>0</v>
      </c>
      <c r="L385" s="12" t="s">
        <v>9</v>
      </c>
      <c r="M385" s="11" t="s">
        <v>512</v>
      </c>
    </row>
    <row r="386" spans="1:14" ht="33.75">
      <c r="A386" s="63">
        <v>51</v>
      </c>
      <c r="B386" s="11" t="s">
        <v>10</v>
      </c>
      <c r="C386" s="64" t="s">
        <v>2</v>
      </c>
      <c r="D386" s="64"/>
      <c r="E386" s="11" t="s">
        <v>279</v>
      </c>
      <c r="F386" s="64" t="s">
        <v>650</v>
      </c>
      <c r="G386" s="12" t="s">
        <v>2</v>
      </c>
      <c r="H386" s="26">
        <v>25</v>
      </c>
      <c r="I386" s="26">
        <v>25</v>
      </c>
      <c r="J386" s="47">
        <v>25</v>
      </c>
      <c r="K386" s="50">
        <f t="shared" si="9"/>
        <v>0</v>
      </c>
      <c r="L386" s="12" t="s">
        <v>9</v>
      </c>
      <c r="M386" s="11" t="s">
        <v>512</v>
      </c>
    </row>
    <row r="387" spans="1:14" ht="22.5">
      <c r="A387" s="64">
        <v>52</v>
      </c>
      <c r="B387" s="11" t="s">
        <v>10</v>
      </c>
      <c r="C387" s="64" t="s">
        <v>2</v>
      </c>
      <c r="D387" s="64"/>
      <c r="E387" s="11" t="s">
        <v>280</v>
      </c>
      <c r="F387" s="64" t="s">
        <v>650</v>
      </c>
      <c r="G387" s="12" t="s">
        <v>2</v>
      </c>
      <c r="H387" s="26">
        <v>4</v>
      </c>
      <c r="I387" s="26">
        <v>4</v>
      </c>
      <c r="J387" s="47">
        <v>4</v>
      </c>
      <c r="K387" s="50">
        <f t="shared" si="9"/>
        <v>0</v>
      </c>
      <c r="L387" s="12" t="s">
        <v>9</v>
      </c>
      <c r="M387" s="11" t="s">
        <v>512</v>
      </c>
    </row>
    <row r="388" spans="1:14" ht="22.5">
      <c r="A388" s="63">
        <v>53</v>
      </c>
      <c r="B388" s="11" t="s">
        <v>10</v>
      </c>
      <c r="C388" s="64" t="s">
        <v>2</v>
      </c>
      <c r="D388" s="64"/>
      <c r="E388" s="11" t="s">
        <v>281</v>
      </c>
      <c r="F388" s="64" t="s">
        <v>650</v>
      </c>
      <c r="G388" s="12" t="s">
        <v>2</v>
      </c>
      <c r="H388" s="59">
        <v>12.5</v>
      </c>
      <c r="I388" s="59">
        <v>12.5</v>
      </c>
      <c r="J388" s="47">
        <v>12.5</v>
      </c>
      <c r="K388" s="50">
        <f t="shared" si="9"/>
        <v>0</v>
      </c>
      <c r="L388" s="12" t="s">
        <v>9</v>
      </c>
      <c r="M388" s="11" t="s">
        <v>512</v>
      </c>
    </row>
    <row r="389" spans="1:14" ht="33.75">
      <c r="A389" s="64">
        <v>54</v>
      </c>
      <c r="B389" s="11" t="s">
        <v>11</v>
      </c>
      <c r="C389" s="64" t="s">
        <v>2</v>
      </c>
      <c r="D389" s="64"/>
      <c r="E389" s="11" t="s">
        <v>282</v>
      </c>
      <c r="F389" s="64" t="s">
        <v>650</v>
      </c>
      <c r="G389" s="12" t="s">
        <v>2</v>
      </c>
      <c r="H389" s="26">
        <v>3.42</v>
      </c>
      <c r="I389" s="26">
        <v>3.42</v>
      </c>
      <c r="J389" s="47">
        <v>3.42</v>
      </c>
      <c r="K389" s="50">
        <f t="shared" si="9"/>
        <v>0</v>
      </c>
      <c r="L389" s="12" t="s">
        <v>9</v>
      </c>
      <c r="M389" s="11" t="s">
        <v>513</v>
      </c>
    </row>
    <row r="390" spans="1:14" ht="22.5">
      <c r="A390" s="63">
        <v>55</v>
      </c>
      <c r="B390" s="11" t="s">
        <v>11</v>
      </c>
      <c r="C390" s="64" t="s">
        <v>2</v>
      </c>
      <c r="D390" s="64"/>
      <c r="E390" s="11" t="s">
        <v>283</v>
      </c>
      <c r="F390" s="64" t="s">
        <v>650</v>
      </c>
      <c r="G390" s="12" t="s">
        <v>2</v>
      </c>
      <c r="H390" s="26">
        <v>5</v>
      </c>
      <c r="I390" s="26">
        <v>5</v>
      </c>
      <c r="J390" s="47">
        <v>5</v>
      </c>
      <c r="K390" s="50">
        <f t="shared" si="9"/>
        <v>0</v>
      </c>
      <c r="L390" s="12" t="s">
        <v>9</v>
      </c>
      <c r="M390" s="11" t="s">
        <v>513</v>
      </c>
    </row>
    <row r="391" spans="1:14" ht="22.5">
      <c r="A391" s="64">
        <v>56</v>
      </c>
      <c r="B391" s="11" t="s">
        <v>286</v>
      </c>
      <c r="C391" s="64" t="s">
        <v>2</v>
      </c>
      <c r="D391" s="64"/>
      <c r="E391" s="11" t="s">
        <v>284</v>
      </c>
      <c r="F391" s="64" t="s">
        <v>651</v>
      </c>
      <c r="G391" s="12" t="s">
        <v>2</v>
      </c>
      <c r="H391" s="26">
        <v>10</v>
      </c>
      <c r="I391" s="26">
        <v>10</v>
      </c>
      <c r="J391" s="47">
        <v>10</v>
      </c>
      <c r="K391" s="50">
        <f t="shared" si="9"/>
        <v>0</v>
      </c>
      <c r="L391" s="12" t="s">
        <v>9</v>
      </c>
      <c r="M391" s="11" t="s">
        <v>553</v>
      </c>
    </row>
    <row r="392" spans="1:14" ht="45">
      <c r="A392" s="63">
        <v>57</v>
      </c>
      <c r="B392" s="11" t="s">
        <v>286</v>
      </c>
      <c r="C392" s="64" t="s">
        <v>2</v>
      </c>
      <c r="D392" s="64"/>
      <c r="E392" s="11" t="s">
        <v>285</v>
      </c>
      <c r="F392" s="64" t="s">
        <v>650</v>
      </c>
      <c r="G392" s="12" t="s">
        <v>2</v>
      </c>
      <c r="H392" s="26">
        <v>6.7</v>
      </c>
      <c r="I392" s="26">
        <v>6.7</v>
      </c>
      <c r="J392" s="47">
        <v>6.7</v>
      </c>
      <c r="K392" s="50">
        <f t="shared" si="9"/>
        <v>0</v>
      </c>
      <c r="L392" s="12" t="s">
        <v>9</v>
      </c>
      <c r="M392" s="11" t="s">
        <v>553</v>
      </c>
      <c r="N392" s="31">
        <f>500.27-490.48</f>
        <v>9.7899999999999636</v>
      </c>
    </row>
    <row r="393" spans="1:14" s="48" customFormat="1">
      <c r="A393" s="210" t="s">
        <v>659</v>
      </c>
      <c r="B393" s="211"/>
      <c r="C393" s="63"/>
      <c r="D393" s="63"/>
      <c r="E393" s="24"/>
      <c r="F393" s="63"/>
      <c r="G393" s="25"/>
      <c r="H393" s="59">
        <f>SUM(H333:H392)</f>
        <v>500.26900000000001</v>
      </c>
      <c r="I393" s="59">
        <f>SUM(I333:I392)</f>
        <v>500.26900000000001</v>
      </c>
      <c r="J393" s="59">
        <v>500</v>
      </c>
      <c r="K393" s="50">
        <f t="shared" si="9"/>
        <v>0.26900000000000546</v>
      </c>
      <c r="L393" s="25"/>
      <c r="M393" s="24"/>
    </row>
    <row r="394" spans="1:14" ht="33.75">
      <c r="A394" s="64">
        <v>1</v>
      </c>
      <c r="B394" s="11" t="s">
        <v>8</v>
      </c>
      <c r="C394" s="64" t="s">
        <v>3</v>
      </c>
      <c r="D394" s="47">
        <v>500</v>
      </c>
      <c r="E394" s="11" t="s">
        <v>305</v>
      </c>
      <c r="F394" s="64" t="s">
        <v>650</v>
      </c>
      <c r="G394" s="12" t="s">
        <v>3</v>
      </c>
      <c r="H394" s="26">
        <v>15</v>
      </c>
      <c r="I394" s="26">
        <v>15</v>
      </c>
      <c r="J394" s="47">
        <v>15</v>
      </c>
      <c r="K394" s="50">
        <f t="shared" si="9"/>
        <v>0</v>
      </c>
      <c r="L394" s="12" t="s">
        <v>9</v>
      </c>
      <c r="M394" s="11" t="s">
        <v>788</v>
      </c>
    </row>
    <row r="395" spans="1:14" ht="33.75">
      <c r="A395" s="64">
        <v>2</v>
      </c>
      <c r="B395" s="11" t="s">
        <v>8</v>
      </c>
      <c r="C395" s="64" t="s">
        <v>3</v>
      </c>
      <c r="D395" s="64"/>
      <c r="E395" s="11" t="s">
        <v>306</v>
      </c>
      <c r="F395" s="64" t="s">
        <v>650</v>
      </c>
      <c r="G395" s="12" t="s">
        <v>3</v>
      </c>
      <c r="H395" s="26">
        <v>25</v>
      </c>
      <c r="I395" s="26">
        <v>25</v>
      </c>
      <c r="J395" s="47">
        <v>25</v>
      </c>
      <c r="K395" s="50">
        <f t="shared" si="9"/>
        <v>0</v>
      </c>
      <c r="L395" s="12" t="s">
        <v>9</v>
      </c>
      <c r="M395" s="11" t="s">
        <v>788</v>
      </c>
    </row>
    <row r="396" spans="1:14" ht="45">
      <c r="A396" s="64">
        <v>3</v>
      </c>
      <c r="B396" s="11" t="s">
        <v>8</v>
      </c>
      <c r="C396" s="64" t="s">
        <v>3</v>
      </c>
      <c r="D396" s="64"/>
      <c r="E396" s="11" t="s">
        <v>307</v>
      </c>
      <c r="F396" s="64" t="s">
        <v>650</v>
      </c>
      <c r="G396" s="12" t="s">
        <v>3</v>
      </c>
      <c r="H396" s="26">
        <v>2.5</v>
      </c>
      <c r="I396" s="26">
        <v>2.5</v>
      </c>
      <c r="J396" s="47">
        <v>2.5</v>
      </c>
      <c r="K396" s="50">
        <f t="shared" si="9"/>
        <v>0</v>
      </c>
      <c r="L396" s="12" t="s">
        <v>9</v>
      </c>
      <c r="M396" s="11" t="s">
        <v>788</v>
      </c>
    </row>
    <row r="397" spans="1:14" ht="33.75">
      <c r="A397" s="64">
        <v>4</v>
      </c>
      <c r="B397" s="11" t="s">
        <v>8</v>
      </c>
      <c r="C397" s="64" t="s">
        <v>3</v>
      </c>
      <c r="D397" s="64"/>
      <c r="E397" s="11" t="s">
        <v>811</v>
      </c>
      <c r="F397" s="64" t="s">
        <v>650</v>
      </c>
      <c r="G397" s="12" t="s">
        <v>3</v>
      </c>
      <c r="H397" s="26">
        <v>15</v>
      </c>
      <c r="I397" s="26">
        <v>15</v>
      </c>
      <c r="J397" s="47">
        <v>15</v>
      </c>
      <c r="K397" s="50">
        <f t="shared" si="9"/>
        <v>0</v>
      </c>
      <c r="L397" s="12" t="s">
        <v>9</v>
      </c>
      <c r="M397" s="11" t="s">
        <v>788</v>
      </c>
    </row>
    <row r="398" spans="1:14" ht="33.75">
      <c r="A398" s="64">
        <v>5</v>
      </c>
      <c r="B398" s="11" t="s">
        <v>8</v>
      </c>
      <c r="C398" s="64" t="s">
        <v>3</v>
      </c>
      <c r="D398" s="64"/>
      <c r="E398" s="11" t="s">
        <v>308</v>
      </c>
      <c r="F398" s="64" t="s">
        <v>650</v>
      </c>
      <c r="G398" s="12" t="s">
        <v>3</v>
      </c>
      <c r="H398" s="26">
        <v>10</v>
      </c>
      <c r="I398" s="26">
        <v>10</v>
      </c>
      <c r="J398" s="47">
        <v>10</v>
      </c>
      <c r="K398" s="50">
        <f t="shared" si="9"/>
        <v>0</v>
      </c>
      <c r="L398" s="12" t="s">
        <v>9</v>
      </c>
      <c r="M398" s="11" t="s">
        <v>788</v>
      </c>
    </row>
    <row r="399" spans="1:14" ht="33.75">
      <c r="A399" s="64">
        <v>6</v>
      </c>
      <c r="B399" s="11" t="s">
        <v>8</v>
      </c>
      <c r="C399" s="64" t="s">
        <v>3</v>
      </c>
      <c r="D399" s="64"/>
      <c r="E399" s="11" t="s">
        <v>309</v>
      </c>
      <c r="F399" s="64" t="s">
        <v>650</v>
      </c>
      <c r="G399" s="12" t="s">
        <v>3</v>
      </c>
      <c r="H399" s="26">
        <v>15</v>
      </c>
      <c r="I399" s="26">
        <v>15</v>
      </c>
      <c r="J399" s="47">
        <v>15</v>
      </c>
      <c r="K399" s="50">
        <f t="shared" si="9"/>
        <v>0</v>
      </c>
      <c r="L399" s="12" t="s">
        <v>9</v>
      </c>
      <c r="M399" s="11" t="s">
        <v>788</v>
      </c>
    </row>
    <row r="400" spans="1:14" ht="22.5">
      <c r="A400" s="64">
        <v>7</v>
      </c>
      <c r="B400" s="11" t="s">
        <v>8</v>
      </c>
      <c r="C400" s="64" t="s">
        <v>3</v>
      </c>
      <c r="D400" s="64"/>
      <c r="E400" s="11" t="s">
        <v>310</v>
      </c>
      <c r="F400" s="64" t="s">
        <v>650</v>
      </c>
      <c r="G400" s="12" t="s">
        <v>3</v>
      </c>
      <c r="H400" s="26">
        <v>25</v>
      </c>
      <c r="I400" s="26">
        <v>25</v>
      </c>
      <c r="J400" s="47">
        <v>25</v>
      </c>
      <c r="K400" s="50">
        <f t="shared" si="9"/>
        <v>0</v>
      </c>
      <c r="L400" s="12" t="s">
        <v>9</v>
      </c>
      <c r="M400" s="11" t="s">
        <v>788</v>
      </c>
    </row>
    <row r="401" spans="1:13" ht="22.5">
      <c r="A401" s="64">
        <v>8</v>
      </c>
      <c r="B401" s="11" t="s">
        <v>8</v>
      </c>
      <c r="C401" s="64" t="s">
        <v>3</v>
      </c>
      <c r="D401" s="64"/>
      <c r="E401" s="11" t="s">
        <v>311</v>
      </c>
      <c r="F401" s="64" t="s">
        <v>650</v>
      </c>
      <c r="G401" s="12" t="s">
        <v>3</v>
      </c>
      <c r="H401" s="26">
        <v>7</v>
      </c>
      <c r="I401" s="26">
        <v>7</v>
      </c>
      <c r="J401" s="47">
        <v>7</v>
      </c>
      <c r="K401" s="50">
        <f t="shared" si="9"/>
        <v>0</v>
      </c>
      <c r="L401" s="12" t="s">
        <v>9</v>
      </c>
      <c r="M401" s="11" t="s">
        <v>744</v>
      </c>
    </row>
    <row r="402" spans="1:13" ht="22.5">
      <c r="A402" s="64">
        <v>9</v>
      </c>
      <c r="B402" s="11" t="s">
        <v>8</v>
      </c>
      <c r="C402" s="64" t="s">
        <v>3</v>
      </c>
      <c r="D402" s="64"/>
      <c r="E402" s="11" t="s">
        <v>312</v>
      </c>
      <c r="F402" s="64" t="s">
        <v>650</v>
      </c>
      <c r="G402" s="12" t="s">
        <v>3</v>
      </c>
      <c r="H402" s="26">
        <v>7</v>
      </c>
      <c r="I402" s="26">
        <v>7</v>
      </c>
      <c r="J402" s="47">
        <v>7</v>
      </c>
      <c r="K402" s="50">
        <f t="shared" si="9"/>
        <v>0</v>
      </c>
      <c r="L402" s="12" t="s">
        <v>9</v>
      </c>
      <c r="M402" s="11" t="s">
        <v>744</v>
      </c>
    </row>
    <row r="403" spans="1:13" ht="22.5">
      <c r="A403" s="64">
        <v>10</v>
      </c>
      <c r="B403" s="11" t="s">
        <v>8</v>
      </c>
      <c r="C403" s="64" t="s">
        <v>3</v>
      </c>
      <c r="D403" s="64"/>
      <c r="E403" s="11" t="s">
        <v>313</v>
      </c>
      <c r="F403" s="64" t="s">
        <v>652</v>
      </c>
      <c r="G403" s="12" t="s">
        <v>3</v>
      </c>
      <c r="H403" s="26">
        <v>5</v>
      </c>
      <c r="I403" s="26">
        <v>5</v>
      </c>
      <c r="J403" s="47">
        <v>5</v>
      </c>
      <c r="K403" s="50">
        <f t="shared" si="9"/>
        <v>0</v>
      </c>
      <c r="L403" s="12" t="s">
        <v>9</v>
      </c>
      <c r="M403" s="11" t="s">
        <v>744</v>
      </c>
    </row>
    <row r="404" spans="1:13" ht="22.5">
      <c r="A404" s="64">
        <v>11</v>
      </c>
      <c r="B404" s="11" t="s">
        <v>8</v>
      </c>
      <c r="C404" s="64" t="s">
        <v>3</v>
      </c>
      <c r="D404" s="64"/>
      <c r="E404" s="11" t="s">
        <v>314</v>
      </c>
      <c r="F404" s="64" t="s">
        <v>650</v>
      </c>
      <c r="G404" s="12" t="s">
        <v>3</v>
      </c>
      <c r="H404" s="26">
        <v>25</v>
      </c>
      <c r="I404" s="26">
        <v>25</v>
      </c>
      <c r="J404" s="47">
        <v>25</v>
      </c>
      <c r="K404" s="50">
        <f t="shared" si="9"/>
        <v>0</v>
      </c>
      <c r="L404" s="12" t="s">
        <v>9</v>
      </c>
      <c r="M404" s="11" t="s">
        <v>734</v>
      </c>
    </row>
    <row r="405" spans="1:13" ht="45">
      <c r="A405" s="64">
        <v>12</v>
      </c>
      <c r="B405" s="11" t="s">
        <v>8</v>
      </c>
      <c r="C405" s="64" t="s">
        <v>3</v>
      </c>
      <c r="D405" s="64"/>
      <c r="E405" s="11" t="s">
        <v>287</v>
      </c>
      <c r="F405" s="64" t="s">
        <v>650</v>
      </c>
      <c r="G405" s="12" t="s">
        <v>3</v>
      </c>
      <c r="H405" s="26">
        <v>5</v>
      </c>
      <c r="I405" s="26">
        <v>5</v>
      </c>
      <c r="J405" s="47">
        <v>5</v>
      </c>
      <c r="K405" s="50">
        <f t="shared" si="9"/>
        <v>0</v>
      </c>
      <c r="L405" s="12" t="s">
        <v>9</v>
      </c>
      <c r="M405" s="11" t="s">
        <v>787</v>
      </c>
    </row>
    <row r="406" spans="1:13" ht="33.75">
      <c r="A406" s="64">
        <v>13</v>
      </c>
      <c r="B406" s="11" t="s">
        <v>8</v>
      </c>
      <c r="C406" s="64" t="s">
        <v>3</v>
      </c>
      <c r="D406" s="64"/>
      <c r="E406" s="11" t="s">
        <v>288</v>
      </c>
      <c r="F406" s="64" t="s">
        <v>650</v>
      </c>
      <c r="G406" s="12" t="s">
        <v>3</v>
      </c>
      <c r="H406" s="26">
        <v>7</v>
      </c>
      <c r="I406" s="26">
        <v>7</v>
      </c>
      <c r="J406" s="47">
        <v>7</v>
      </c>
      <c r="K406" s="50">
        <f t="shared" si="9"/>
        <v>0</v>
      </c>
      <c r="L406" s="12" t="s">
        <v>9</v>
      </c>
      <c r="M406" s="11" t="s">
        <v>787</v>
      </c>
    </row>
    <row r="407" spans="1:13" ht="33.75">
      <c r="A407" s="64">
        <v>14</v>
      </c>
      <c r="B407" s="11" t="s">
        <v>8</v>
      </c>
      <c r="C407" s="64" t="s">
        <v>3</v>
      </c>
      <c r="D407" s="64"/>
      <c r="E407" s="11" t="s">
        <v>289</v>
      </c>
      <c r="F407" s="64" t="s">
        <v>650</v>
      </c>
      <c r="G407" s="12" t="s">
        <v>3</v>
      </c>
      <c r="H407" s="26">
        <v>6</v>
      </c>
      <c r="I407" s="26">
        <v>6</v>
      </c>
      <c r="J407" s="47">
        <v>6</v>
      </c>
      <c r="K407" s="50">
        <f t="shared" si="9"/>
        <v>0</v>
      </c>
      <c r="L407" s="12" t="s">
        <v>9</v>
      </c>
      <c r="M407" s="11" t="s">
        <v>787</v>
      </c>
    </row>
    <row r="408" spans="1:13" ht="22.5">
      <c r="A408" s="64">
        <v>15</v>
      </c>
      <c r="B408" s="11" t="s">
        <v>8</v>
      </c>
      <c r="C408" s="64" t="s">
        <v>3</v>
      </c>
      <c r="D408" s="64"/>
      <c r="E408" s="11" t="s">
        <v>315</v>
      </c>
      <c r="F408" s="64" t="s">
        <v>650</v>
      </c>
      <c r="G408" s="12" t="s">
        <v>3</v>
      </c>
      <c r="H408" s="26">
        <v>2.75</v>
      </c>
      <c r="I408" s="26">
        <v>2.75</v>
      </c>
      <c r="J408" s="47">
        <v>2.75</v>
      </c>
      <c r="K408" s="50">
        <f t="shared" si="9"/>
        <v>0</v>
      </c>
      <c r="L408" s="12" t="s">
        <v>9</v>
      </c>
      <c r="M408" s="11" t="s">
        <v>789</v>
      </c>
    </row>
    <row r="409" spans="1:13" ht="22.5">
      <c r="A409" s="64">
        <v>16</v>
      </c>
      <c r="B409" s="11" t="s">
        <v>8</v>
      </c>
      <c r="C409" s="64" t="s">
        <v>3</v>
      </c>
      <c r="D409" s="64"/>
      <c r="E409" s="11" t="s">
        <v>316</v>
      </c>
      <c r="F409" s="64" t="s">
        <v>650</v>
      </c>
      <c r="G409" s="12" t="s">
        <v>3</v>
      </c>
      <c r="H409" s="26">
        <v>1</v>
      </c>
      <c r="I409" s="26">
        <v>1</v>
      </c>
      <c r="J409" s="47">
        <v>1</v>
      </c>
      <c r="K409" s="50">
        <f t="shared" si="9"/>
        <v>0</v>
      </c>
      <c r="L409" s="12" t="s">
        <v>9</v>
      </c>
      <c r="M409" s="11" t="s">
        <v>789</v>
      </c>
    </row>
    <row r="410" spans="1:13" ht="22.5">
      <c r="A410" s="64">
        <v>17</v>
      </c>
      <c r="B410" s="11" t="s">
        <v>119</v>
      </c>
      <c r="C410" s="64" t="s">
        <v>3</v>
      </c>
      <c r="D410" s="64"/>
      <c r="E410" s="67" t="s">
        <v>317</v>
      </c>
      <c r="F410" s="64" t="s">
        <v>652</v>
      </c>
      <c r="G410" s="12" t="s">
        <v>3</v>
      </c>
      <c r="H410" s="26">
        <v>10</v>
      </c>
      <c r="I410" s="26">
        <v>10</v>
      </c>
      <c r="J410" s="47">
        <v>10</v>
      </c>
      <c r="K410" s="50">
        <f t="shared" si="9"/>
        <v>0</v>
      </c>
      <c r="L410" s="12" t="s">
        <v>9</v>
      </c>
      <c r="M410" s="11" t="s">
        <v>118</v>
      </c>
    </row>
    <row r="411" spans="1:13" ht="33.75">
      <c r="A411" s="64">
        <v>18</v>
      </c>
      <c r="B411" s="11" t="s">
        <v>10</v>
      </c>
      <c r="C411" s="64" t="s">
        <v>3</v>
      </c>
      <c r="D411" s="64"/>
      <c r="E411" s="11" t="s">
        <v>318</v>
      </c>
      <c r="F411" s="64" t="s">
        <v>650</v>
      </c>
      <c r="G411" s="12" t="s">
        <v>3</v>
      </c>
      <c r="H411" s="26">
        <v>6</v>
      </c>
      <c r="I411" s="26">
        <v>6</v>
      </c>
      <c r="J411" s="47">
        <v>6</v>
      </c>
      <c r="K411" s="50">
        <f t="shared" si="9"/>
        <v>0</v>
      </c>
      <c r="L411" s="12" t="s">
        <v>9</v>
      </c>
      <c r="M411" s="11" t="s">
        <v>512</v>
      </c>
    </row>
    <row r="412" spans="1:13" ht="33.75">
      <c r="A412" s="64">
        <v>19</v>
      </c>
      <c r="B412" s="11" t="s">
        <v>10</v>
      </c>
      <c r="C412" s="64" t="s">
        <v>3</v>
      </c>
      <c r="D412" s="64"/>
      <c r="E412" s="11" t="s">
        <v>319</v>
      </c>
      <c r="F412" s="64" t="s">
        <v>652</v>
      </c>
      <c r="G412" s="12" t="s">
        <v>3</v>
      </c>
      <c r="H412" s="26">
        <v>10</v>
      </c>
      <c r="I412" s="26">
        <v>10</v>
      </c>
      <c r="J412" s="47">
        <v>10</v>
      </c>
      <c r="K412" s="50">
        <f t="shared" ref="K412:K475" si="10">H412-J412</f>
        <v>0</v>
      </c>
      <c r="L412" s="12" t="s">
        <v>9</v>
      </c>
      <c r="M412" s="11" t="s">
        <v>512</v>
      </c>
    </row>
    <row r="413" spans="1:13" ht="22.5">
      <c r="A413" s="64">
        <v>20</v>
      </c>
      <c r="B413" s="11" t="s">
        <v>226</v>
      </c>
      <c r="C413" s="64" t="s">
        <v>3</v>
      </c>
      <c r="D413" s="64"/>
      <c r="E413" s="11" t="s">
        <v>320</v>
      </c>
      <c r="F413" s="64" t="s">
        <v>652</v>
      </c>
      <c r="G413" s="12" t="s">
        <v>3</v>
      </c>
      <c r="H413" s="26">
        <v>10</v>
      </c>
      <c r="I413" s="26">
        <v>10</v>
      </c>
      <c r="J413" s="47">
        <v>10</v>
      </c>
      <c r="K413" s="50">
        <f t="shared" si="10"/>
        <v>0</v>
      </c>
      <c r="L413" s="12" t="s">
        <v>9</v>
      </c>
      <c r="M413" s="11" t="s">
        <v>733</v>
      </c>
    </row>
    <row r="414" spans="1:13" ht="22.5">
      <c r="A414" s="64">
        <v>21</v>
      </c>
      <c r="B414" s="11" t="s">
        <v>227</v>
      </c>
      <c r="C414" s="64" t="s">
        <v>3</v>
      </c>
      <c r="D414" s="64"/>
      <c r="E414" s="11" t="s">
        <v>321</v>
      </c>
      <c r="F414" s="64" t="s">
        <v>651</v>
      </c>
      <c r="G414" s="12" t="s">
        <v>3</v>
      </c>
      <c r="H414" s="26">
        <v>16.2</v>
      </c>
      <c r="I414" s="26">
        <v>16.2</v>
      </c>
      <c r="J414" s="47">
        <v>16.2</v>
      </c>
      <c r="K414" s="50">
        <f t="shared" si="10"/>
        <v>0</v>
      </c>
      <c r="L414" s="12" t="s">
        <v>9</v>
      </c>
      <c r="M414" s="11" t="s">
        <v>550</v>
      </c>
    </row>
    <row r="415" spans="1:13" ht="22.5">
      <c r="A415" s="64">
        <v>22</v>
      </c>
      <c r="B415" s="11" t="s">
        <v>8</v>
      </c>
      <c r="C415" s="64" t="s">
        <v>3</v>
      </c>
      <c r="D415" s="64"/>
      <c r="E415" s="11" t="s">
        <v>290</v>
      </c>
      <c r="F415" s="64" t="s">
        <v>650</v>
      </c>
      <c r="G415" s="12" t="s">
        <v>3</v>
      </c>
      <c r="H415" s="26">
        <v>10</v>
      </c>
      <c r="I415" s="26">
        <v>10</v>
      </c>
      <c r="J415" s="47">
        <v>10</v>
      </c>
      <c r="K415" s="50">
        <f t="shared" si="10"/>
        <v>0</v>
      </c>
      <c r="L415" s="12" t="s">
        <v>9</v>
      </c>
      <c r="M415" s="11" t="s">
        <v>787</v>
      </c>
    </row>
    <row r="416" spans="1:13" ht="22.5">
      <c r="A416" s="64">
        <v>23</v>
      </c>
      <c r="B416" s="11" t="s">
        <v>8</v>
      </c>
      <c r="C416" s="64" t="s">
        <v>3</v>
      </c>
      <c r="D416" s="64"/>
      <c r="E416" s="11" t="s">
        <v>291</v>
      </c>
      <c r="F416" s="64" t="s">
        <v>650</v>
      </c>
      <c r="G416" s="12" t="s">
        <v>3</v>
      </c>
      <c r="H416" s="26">
        <v>3</v>
      </c>
      <c r="I416" s="26">
        <v>3</v>
      </c>
      <c r="J416" s="47">
        <v>3</v>
      </c>
      <c r="K416" s="50">
        <f t="shared" si="10"/>
        <v>0</v>
      </c>
      <c r="L416" s="12" t="s">
        <v>9</v>
      </c>
      <c r="M416" s="11" t="s">
        <v>787</v>
      </c>
    </row>
    <row r="417" spans="1:13" ht="22.5">
      <c r="A417" s="64">
        <v>24</v>
      </c>
      <c r="B417" s="11" t="s">
        <v>8</v>
      </c>
      <c r="C417" s="64" t="s">
        <v>3</v>
      </c>
      <c r="D417" s="64"/>
      <c r="E417" s="11" t="s">
        <v>292</v>
      </c>
      <c r="F417" s="64" t="s">
        <v>650</v>
      </c>
      <c r="G417" s="12" t="s">
        <v>3</v>
      </c>
      <c r="H417" s="26">
        <v>2</v>
      </c>
      <c r="I417" s="26">
        <v>2</v>
      </c>
      <c r="J417" s="47">
        <v>2</v>
      </c>
      <c r="K417" s="50">
        <f t="shared" si="10"/>
        <v>0</v>
      </c>
      <c r="L417" s="12" t="s">
        <v>9</v>
      </c>
      <c r="M417" s="11" t="s">
        <v>787</v>
      </c>
    </row>
    <row r="418" spans="1:13" ht="22.5">
      <c r="A418" s="64">
        <v>25</v>
      </c>
      <c r="B418" s="11" t="s">
        <v>8</v>
      </c>
      <c r="C418" s="64" t="s">
        <v>3</v>
      </c>
      <c r="D418" s="64"/>
      <c r="E418" s="11" t="s">
        <v>293</v>
      </c>
      <c r="F418" s="64" t="s">
        <v>652</v>
      </c>
      <c r="G418" s="12" t="s">
        <v>3</v>
      </c>
      <c r="H418" s="26">
        <v>7</v>
      </c>
      <c r="I418" s="26">
        <v>7</v>
      </c>
      <c r="J418" s="47">
        <v>7</v>
      </c>
      <c r="K418" s="50">
        <f t="shared" si="10"/>
        <v>0</v>
      </c>
      <c r="L418" s="12" t="s">
        <v>9</v>
      </c>
      <c r="M418" s="11" t="s">
        <v>787</v>
      </c>
    </row>
    <row r="419" spans="1:13" ht="22.5">
      <c r="A419" s="64">
        <v>26</v>
      </c>
      <c r="B419" s="11" t="s">
        <v>8</v>
      </c>
      <c r="C419" s="64" t="s">
        <v>3</v>
      </c>
      <c r="D419" s="64"/>
      <c r="E419" s="11" t="s">
        <v>294</v>
      </c>
      <c r="F419" s="64" t="s">
        <v>650</v>
      </c>
      <c r="G419" s="12" t="s">
        <v>3</v>
      </c>
      <c r="H419" s="11">
        <v>1.08</v>
      </c>
      <c r="I419" s="11">
        <v>1.08</v>
      </c>
      <c r="J419" s="47">
        <v>1.08</v>
      </c>
      <c r="K419" s="50">
        <f t="shared" si="10"/>
        <v>0</v>
      </c>
      <c r="L419" s="12" t="s">
        <v>9</v>
      </c>
      <c r="M419" s="11" t="s">
        <v>787</v>
      </c>
    </row>
    <row r="420" spans="1:13" ht="22.5">
      <c r="A420" s="64">
        <v>27</v>
      </c>
      <c r="B420" s="11" t="s">
        <v>8</v>
      </c>
      <c r="C420" s="64" t="s">
        <v>3</v>
      </c>
      <c r="D420" s="64"/>
      <c r="E420" s="11" t="s">
        <v>295</v>
      </c>
      <c r="F420" s="64" t="s">
        <v>650</v>
      </c>
      <c r="G420" s="12" t="s">
        <v>3</v>
      </c>
      <c r="H420" s="26">
        <v>1.4</v>
      </c>
      <c r="I420" s="26">
        <v>1.4</v>
      </c>
      <c r="J420" s="47">
        <v>1.4</v>
      </c>
      <c r="K420" s="50">
        <f t="shared" si="10"/>
        <v>0</v>
      </c>
      <c r="L420" s="12" t="s">
        <v>9</v>
      </c>
      <c r="M420" s="11" t="s">
        <v>787</v>
      </c>
    </row>
    <row r="421" spans="1:13" ht="33.75">
      <c r="A421" s="64">
        <v>28</v>
      </c>
      <c r="B421" s="11" t="s">
        <v>8</v>
      </c>
      <c r="C421" s="64" t="s">
        <v>3</v>
      </c>
      <c r="D421" s="64"/>
      <c r="E421" s="11" t="s">
        <v>296</v>
      </c>
      <c r="F421" s="64" t="s">
        <v>650</v>
      </c>
      <c r="G421" s="12" t="s">
        <v>3</v>
      </c>
      <c r="H421" s="26">
        <v>5</v>
      </c>
      <c r="I421" s="26">
        <v>5</v>
      </c>
      <c r="J421" s="47">
        <v>5</v>
      </c>
      <c r="K421" s="50">
        <f t="shared" si="10"/>
        <v>0</v>
      </c>
      <c r="L421" s="12" t="s">
        <v>9</v>
      </c>
      <c r="M421" s="11" t="s">
        <v>787</v>
      </c>
    </row>
    <row r="422" spans="1:13" ht="22.5">
      <c r="A422" s="64">
        <v>29</v>
      </c>
      <c r="B422" s="11" t="s">
        <v>8</v>
      </c>
      <c r="C422" s="64" t="s">
        <v>3</v>
      </c>
      <c r="D422" s="64"/>
      <c r="E422" s="11" t="s">
        <v>297</v>
      </c>
      <c r="F422" s="64" t="s">
        <v>651</v>
      </c>
      <c r="G422" s="12" t="s">
        <v>3</v>
      </c>
      <c r="H422" s="26">
        <v>3</v>
      </c>
      <c r="I422" s="26">
        <v>3</v>
      </c>
      <c r="J422" s="47">
        <v>3</v>
      </c>
      <c r="K422" s="50">
        <f t="shared" si="10"/>
        <v>0</v>
      </c>
      <c r="L422" s="12" t="s">
        <v>9</v>
      </c>
      <c r="M422" s="11" t="s">
        <v>787</v>
      </c>
    </row>
    <row r="423" spans="1:13" ht="22.5">
      <c r="A423" s="64">
        <v>30</v>
      </c>
      <c r="B423" s="11" t="s">
        <v>8</v>
      </c>
      <c r="C423" s="64" t="s">
        <v>3</v>
      </c>
      <c r="D423" s="64"/>
      <c r="E423" s="11" t="s">
        <v>298</v>
      </c>
      <c r="F423" s="64" t="s">
        <v>650</v>
      </c>
      <c r="G423" s="12" t="s">
        <v>3</v>
      </c>
      <c r="H423" s="26">
        <v>6</v>
      </c>
      <c r="I423" s="26">
        <v>6</v>
      </c>
      <c r="J423" s="47">
        <v>6</v>
      </c>
      <c r="K423" s="50">
        <f t="shared" si="10"/>
        <v>0</v>
      </c>
      <c r="L423" s="12" t="s">
        <v>9</v>
      </c>
      <c r="M423" s="11" t="s">
        <v>787</v>
      </c>
    </row>
    <row r="424" spans="1:13" ht="22.5">
      <c r="A424" s="64">
        <v>31</v>
      </c>
      <c r="B424" s="11" t="s">
        <v>8</v>
      </c>
      <c r="C424" s="64" t="s">
        <v>3</v>
      </c>
      <c r="D424" s="64"/>
      <c r="E424" s="11" t="s">
        <v>299</v>
      </c>
      <c r="F424" s="64" t="s">
        <v>650</v>
      </c>
      <c r="G424" s="12" t="s">
        <v>3</v>
      </c>
      <c r="H424" s="26">
        <v>1.25</v>
      </c>
      <c r="I424" s="26">
        <v>1.25</v>
      </c>
      <c r="J424" s="47">
        <v>1.25</v>
      </c>
      <c r="K424" s="50">
        <f t="shared" si="10"/>
        <v>0</v>
      </c>
      <c r="L424" s="12" t="s">
        <v>9</v>
      </c>
      <c r="M424" s="11" t="s">
        <v>787</v>
      </c>
    </row>
    <row r="425" spans="1:13" ht="22.5">
      <c r="A425" s="64">
        <v>32</v>
      </c>
      <c r="B425" s="11" t="s">
        <v>8</v>
      </c>
      <c r="C425" s="64" t="s">
        <v>3</v>
      </c>
      <c r="D425" s="64"/>
      <c r="E425" s="11" t="s">
        <v>300</v>
      </c>
      <c r="F425" s="64" t="s">
        <v>650</v>
      </c>
      <c r="G425" s="12" t="s">
        <v>3</v>
      </c>
      <c r="H425" s="26">
        <v>1</v>
      </c>
      <c r="I425" s="26">
        <v>1</v>
      </c>
      <c r="J425" s="47">
        <v>1</v>
      </c>
      <c r="K425" s="50">
        <f t="shared" si="10"/>
        <v>0</v>
      </c>
      <c r="L425" s="12" t="s">
        <v>9</v>
      </c>
      <c r="M425" s="11" t="s">
        <v>787</v>
      </c>
    </row>
    <row r="426" spans="1:13" ht="22.5">
      <c r="A426" s="64">
        <v>33</v>
      </c>
      <c r="B426" s="11" t="s">
        <v>8</v>
      </c>
      <c r="C426" s="64" t="s">
        <v>3</v>
      </c>
      <c r="D426" s="64"/>
      <c r="E426" s="11" t="s">
        <v>301</v>
      </c>
      <c r="F426" s="64" t="s">
        <v>650</v>
      </c>
      <c r="G426" s="12" t="s">
        <v>3</v>
      </c>
      <c r="H426" s="26">
        <v>2</v>
      </c>
      <c r="I426" s="26">
        <v>2</v>
      </c>
      <c r="J426" s="47">
        <v>2</v>
      </c>
      <c r="K426" s="50">
        <f t="shared" si="10"/>
        <v>0</v>
      </c>
      <c r="L426" s="12" t="s">
        <v>9</v>
      </c>
      <c r="M426" s="11" t="s">
        <v>787</v>
      </c>
    </row>
    <row r="427" spans="1:13" ht="22.5">
      <c r="A427" s="64">
        <v>34</v>
      </c>
      <c r="B427" s="11" t="s">
        <v>8</v>
      </c>
      <c r="C427" s="64" t="s">
        <v>3</v>
      </c>
      <c r="D427" s="64"/>
      <c r="E427" s="11" t="s">
        <v>302</v>
      </c>
      <c r="F427" s="64" t="s">
        <v>650</v>
      </c>
      <c r="G427" s="12" t="s">
        <v>3</v>
      </c>
      <c r="H427" s="26">
        <v>4</v>
      </c>
      <c r="I427" s="26">
        <v>4</v>
      </c>
      <c r="J427" s="47">
        <v>4</v>
      </c>
      <c r="K427" s="50">
        <f t="shared" si="10"/>
        <v>0</v>
      </c>
      <c r="L427" s="12" t="s">
        <v>9</v>
      </c>
      <c r="M427" s="11" t="s">
        <v>787</v>
      </c>
    </row>
    <row r="428" spans="1:13" ht="22.5">
      <c r="A428" s="64">
        <v>35</v>
      </c>
      <c r="B428" s="11" t="s">
        <v>8</v>
      </c>
      <c r="C428" s="64" t="s">
        <v>3</v>
      </c>
      <c r="D428" s="64"/>
      <c r="E428" s="11" t="s">
        <v>303</v>
      </c>
      <c r="F428" s="64" t="s">
        <v>650</v>
      </c>
      <c r="G428" s="12" t="s">
        <v>3</v>
      </c>
      <c r="H428" s="26">
        <v>3</v>
      </c>
      <c r="I428" s="26">
        <v>3</v>
      </c>
      <c r="J428" s="47">
        <v>3</v>
      </c>
      <c r="K428" s="50">
        <f t="shared" si="10"/>
        <v>0</v>
      </c>
      <c r="L428" s="12" t="s">
        <v>9</v>
      </c>
      <c r="M428" s="11" t="s">
        <v>787</v>
      </c>
    </row>
    <row r="429" spans="1:13" ht="22.5">
      <c r="A429" s="64">
        <v>36</v>
      </c>
      <c r="B429" s="11" t="s">
        <v>8</v>
      </c>
      <c r="C429" s="64" t="s">
        <v>3</v>
      </c>
      <c r="D429" s="64"/>
      <c r="E429" s="11" t="s">
        <v>304</v>
      </c>
      <c r="F429" s="64" t="s">
        <v>650</v>
      </c>
      <c r="G429" s="12" t="s">
        <v>3</v>
      </c>
      <c r="H429" s="26">
        <v>1</v>
      </c>
      <c r="I429" s="26">
        <v>1</v>
      </c>
      <c r="J429" s="47">
        <v>1</v>
      </c>
      <c r="K429" s="50">
        <f t="shared" si="10"/>
        <v>0</v>
      </c>
      <c r="L429" s="12" t="s">
        <v>9</v>
      </c>
      <c r="M429" s="11" t="s">
        <v>787</v>
      </c>
    </row>
    <row r="430" spans="1:13" ht="33.75">
      <c r="A430" s="64">
        <v>37</v>
      </c>
      <c r="B430" s="11" t="s">
        <v>8</v>
      </c>
      <c r="C430" s="64" t="s">
        <v>3</v>
      </c>
      <c r="D430" s="64"/>
      <c r="E430" s="11" t="s">
        <v>322</v>
      </c>
      <c r="F430" s="64" t="s">
        <v>650</v>
      </c>
      <c r="G430" s="12" t="s">
        <v>3</v>
      </c>
      <c r="H430" s="26">
        <v>20</v>
      </c>
      <c r="I430" s="26">
        <v>20</v>
      </c>
      <c r="J430" s="47">
        <v>20</v>
      </c>
      <c r="K430" s="50">
        <f t="shared" si="10"/>
        <v>0</v>
      </c>
      <c r="L430" s="12" t="s">
        <v>9</v>
      </c>
      <c r="M430" s="11" t="s">
        <v>788</v>
      </c>
    </row>
    <row r="431" spans="1:13" ht="22.5">
      <c r="A431" s="64">
        <v>38</v>
      </c>
      <c r="B431" s="11" t="s">
        <v>8</v>
      </c>
      <c r="C431" s="64" t="s">
        <v>3</v>
      </c>
      <c r="D431" s="64"/>
      <c r="E431" s="11" t="s">
        <v>323</v>
      </c>
      <c r="F431" s="64" t="s">
        <v>652</v>
      </c>
      <c r="G431" s="12" t="s">
        <v>3</v>
      </c>
      <c r="H431" s="26">
        <v>20</v>
      </c>
      <c r="I431" s="26">
        <v>20</v>
      </c>
      <c r="J431" s="47">
        <v>20</v>
      </c>
      <c r="K431" s="50">
        <f t="shared" si="10"/>
        <v>0</v>
      </c>
      <c r="L431" s="12" t="s">
        <v>9</v>
      </c>
      <c r="M431" s="11" t="s">
        <v>788</v>
      </c>
    </row>
    <row r="432" spans="1:13" ht="22.5">
      <c r="A432" s="64">
        <v>39</v>
      </c>
      <c r="B432" s="11" t="s">
        <v>8</v>
      </c>
      <c r="C432" s="64" t="s">
        <v>3</v>
      </c>
      <c r="D432" s="64"/>
      <c r="E432" s="11" t="s">
        <v>324</v>
      </c>
      <c r="F432" s="64" t="s">
        <v>650</v>
      </c>
      <c r="G432" s="12" t="s">
        <v>3</v>
      </c>
      <c r="H432" s="26">
        <v>10</v>
      </c>
      <c r="I432" s="26">
        <v>10</v>
      </c>
      <c r="J432" s="47">
        <v>10</v>
      </c>
      <c r="K432" s="50">
        <f t="shared" si="10"/>
        <v>0</v>
      </c>
      <c r="L432" s="12" t="s">
        <v>9</v>
      </c>
      <c r="M432" s="11" t="s">
        <v>788</v>
      </c>
    </row>
    <row r="433" spans="1:13" ht="33.75">
      <c r="A433" s="64">
        <v>40</v>
      </c>
      <c r="B433" s="11" t="s">
        <v>8</v>
      </c>
      <c r="C433" s="64" t="s">
        <v>3</v>
      </c>
      <c r="D433" s="64"/>
      <c r="E433" s="11" t="s">
        <v>325</v>
      </c>
      <c r="F433" s="64" t="s">
        <v>650</v>
      </c>
      <c r="G433" s="12" t="s">
        <v>3</v>
      </c>
      <c r="H433" s="11">
        <v>3.23</v>
      </c>
      <c r="I433" s="11">
        <v>3.23</v>
      </c>
      <c r="J433" s="47">
        <v>3.23</v>
      </c>
      <c r="K433" s="50">
        <f t="shared" si="10"/>
        <v>0</v>
      </c>
      <c r="L433" s="12" t="s">
        <v>9</v>
      </c>
      <c r="M433" s="11" t="s">
        <v>788</v>
      </c>
    </row>
    <row r="434" spans="1:13" ht="22.5">
      <c r="A434" s="64">
        <v>41</v>
      </c>
      <c r="B434" s="11" t="s">
        <v>8</v>
      </c>
      <c r="C434" s="64" t="s">
        <v>3</v>
      </c>
      <c r="D434" s="64"/>
      <c r="E434" s="11" t="s">
        <v>326</v>
      </c>
      <c r="F434" s="64" t="s">
        <v>650</v>
      </c>
      <c r="G434" s="12" t="s">
        <v>3</v>
      </c>
      <c r="H434" s="26">
        <v>20</v>
      </c>
      <c r="I434" s="26">
        <v>20</v>
      </c>
      <c r="J434" s="47">
        <v>20</v>
      </c>
      <c r="K434" s="50">
        <f t="shared" si="10"/>
        <v>0</v>
      </c>
      <c r="L434" s="12" t="s">
        <v>9</v>
      </c>
      <c r="M434" s="11" t="s">
        <v>788</v>
      </c>
    </row>
    <row r="435" spans="1:13" ht="22.5">
      <c r="A435" s="64">
        <v>42</v>
      </c>
      <c r="B435" s="11" t="s">
        <v>286</v>
      </c>
      <c r="C435" s="64" t="s">
        <v>3</v>
      </c>
      <c r="D435" s="64"/>
      <c r="E435" s="11" t="s">
        <v>327</v>
      </c>
      <c r="F435" s="64" t="s">
        <v>650</v>
      </c>
      <c r="G435" s="12" t="s">
        <v>3</v>
      </c>
      <c r="H435" s="26">
        <v>20</v>
      </c>
      <c r="I435" s="26">
        <v>20</v>
      </c>
      <c r="J435" s="47">
        <v>20</v>
      </c>
      <c r="K435" s="50">
        <f t="shared" si="10"/>
        <v>0</v>
      </c>
      <c r="L435" s="12" t="s">
        <v>9</v>
      </c>
      <c r="M435" s="11" t="s">
        <v>553</v>
      </c>
    </row>
    <row r="436" spans="1:13" ht="33.75">
      <c r="A436" s="64">
        <v>43</v>
      </c>
      <c r="B436" s="11" t="s">
        <v>286</v>
      </c>
      <c r="C436" s="64" t="s">
        <v>3</v>
      </c>
      <c r="D436" s="64"/>
      <c r="E436" s="11" t="s">
        <v>328</v>
      </c>
      <c r="F436" s="64" t="s">
        <v>651</v>
      </c>
      <c r="G436" s="12" t="s">
        <v>3</v>
      </c>
      <c r="H436" s="26">
        <v>14.13</v>
      </c>
      <c r="I436" s="26">
        <v>14.13</v>
      </c>
      <c r="J436" s="47">
        <v>14.13</v>
      </c>
      <c r="K436" s="50">
        <f t="shared" si="10"/>
        <v>0</v>
      </c>
      <c r="L436" s="12" t="s">
        <v>9</v>
      </c>
      <c r="M436" s="11" t="s">
        <v>553</v>
      </c>
    </row>
    <row r="437" spans="1:13" ht="45">
      <c r="A437" s="64">
        <v>44</v>
      </c>
      <c r="B437" s="11" t="s">
        <v>227</v>
      </c>
      <c r="C437" s="64" t="s">
        <v>3</v>
      </c>
      <c r="D437" s="64"/>
      <c r="E437" s="11" t="s">
        <v>329</v>
      </c>
      <c r="F437" s="64" t="s">
        <v>651</v>
      </c>
      <c r="G437" s="12" t="s">
        <v>3</v>
      </c>
      <c r="H437" s="26">
        <v>3</v>
      </c>
      <c r="I437" s="26">
        <v>3</v>
      </c>
      <c r="J437" s="47">
        <v>3</v>
      </c>
      <c r="K437" s="50">
        <f t="shared" si="10"/>
        <v>0</v>
      </c>
      <c r="L437" s="12" t="s">
        <v>9</v>
      </c>
      <c r="M437" s="11" t="s">
        <v>550</v>
      </c>
    </row>
    <row r="438" spans="1:13" ht="22.5">
      <c r="A438" s="64">
        <v>45</v>
      </c>
      <c r="B438" s="11" t="s">
        <v>227</v>
      </c>
      <c r="C438" s="64" t="s">
        <v>3</v>
      </c>
      <c r="D438" s="64"/>
      <c r="E438" s="11" t="s">
        <v>330</v>
      </c>
      <c r="F438" s="64" t="s">
        <v>650</v>
      </c>
      <c r="G438" s="12" t="s">
        <v>3</v>
      </c>
      <c r="H438" s="26">
        <v>3.68</v>
      </c>
      <c r="I438" s="26">
        <v>3.68</v>
      </c>
      <c r="J438" s="47">
        <v>3.68</v>
      </c>
      <c r="K438" s="50">
        <f t="shared" si="10"/>
        <v>0</v>
      </c>
      <c r="L438" s="12" t="s">
        <v>9</v>
      </c>
      <c r="M438" s="11" t="s">
        <v>550</v>
      </c>
    </row>
    <row r="439" spans="1:13" ht="22.5">
      <c r="A439" s="64">
        <v>46</v>
      </c>
      <c r="B439" s="11" t="s">
        <v>227</v>
      </c>
      <c r="C439" s="64" t="s">
        <v>3</v>
      </c>
      <c r="D439" s="64"/>
      <c r="E439" s="11" t="s">
        <v>331</v>
      </c>
      <c r="F439" s="64" t="s">
        <v>651</v>
      </c>
      <c r="G439" s="12" t="s">
        <v>3</v>
      </c>
      <c r="H439" s="26">
        <v>20</v>
      </c>
      <c r="I439" s="26">
        <v>20</v>
      </c>
      <c r="J439" s="47">
        <v>20</v>
      </c>
      <c r="K439" s="50">
        <f t="shared" si="10"/>
        <v>0</v>
      </c>
      <c r="L439" s="12" t="s">
        <v>9</v>
      </c>
      <c r="M439" s="11" t="s">
        <v>550</v>
      </c>
    </row>
    <row r="440" spans="1:13" ht="22.5">
      <c r="A440" s="64">
        <v>47</v>
      </c>
      <c r="B440" s="11" t="s">
        <v>341</v>
      </c>
      <c r="C440" s="64" t="s">
        <v>3</v>
      </c>
      <c r="D440" s="64"/>
      <c r="E440" s="11" t="s">
        <v>332</v>
      </c>
      <c r="F440" s="64" t="s">
        <v>650</v>
      </c>
      <c r="G440" s="12" t="s">
        <v>3</v>
      </c>
      <c r="H440" s="26">
        <v>20</v>
      </c>
      <c r="I440" s="26">
        <v>20</v>
      </c>
      <c r="J440" s="47">
        <v>20</v>
      </c>
      <c r="K440" s="50">
        <f t="shared" si="10"/>
        <v>0</v>
      </c>
      <c r="L440" s="12" t="s">
        <v>9</v>
      </c>
      <c r="M440" s="11" t="s">
        <v>341</v>
      </c>
    </row>
    <row r="441" spans="1:13" ht="22.5">
      <c r="A441" s="64">
        <v>48</v>
      </c>
      <c r="B441" s="11" t="s">
        <v>10</v>
      </c>
      <c r="C441" s="64" t="s">
        <v>3</v>
      </c>
      <c r="D441" s="64"/>
      <c r="E441" s="11" t="s">
        <v>333</v>
      </c>
      <c r="F441" s="64" t="s">
        <v>650</v>
      </c>
      <c r="G441" s="12" t="s">
        <v>3</v>
      </c>
      <c r="H441" s="26">
        <v>15</v>
      </c>
      <c r="I441" s="26">
        <v>15</v>
      </c>
      <c r="J441" s="47">
        <v>15</v>
      </c>
      <c r="K441" s="50">
        <f t="shared" si="10"/>
        <v>0</v>
      </c>
      <c r="L441" s="12" t="s">
        <v>9</v>
      </c>
      <c r="M441" s="11" t="s">
        <v>512</v>
      </c>
    </row>
    <row r="442" spans="1:13" ht="33.75">
      <c r="A442" s="64">
        <v>49</v>
      </c>
      <c r="B442" s="11" t="s">
        <v>119</v>
      </c>
      <c r="C442" s="64" t="s">
        <v>3</v>
      </c>
      <c r="D442" s="64"/>
      <c r="E442" s="11" t="s">
        <v>334</v>
      </c>
      <c r="F442" s="64" t="s">
        <v>651</v>
      </c>
      <c r="G442" s="12" t="s">
        <v>3</v>
      </c>
      <c r="H442" s="26">
        <v>25</v>
      </c>
      <c r="I442" s="26">
        <v>25</v>
      </c>
      <c r="J442" s="47">
        <v>25</v>
      </c>
      <c r="K442" s="50">
        <f t="shared" si="10"/>
        <v>0</v>
      </c>
      <c r="L442" s="12" t="s">
        <v>9</v>
      </c>
      <c r="M442" s="11" t="s">
        <v>118</v>
      </c>
    </row>
    <row r="443" spans="1:13" ht="33.75">
      <c r="A443" s="64">
        <v>50</v>
      </c>
      <c r="B443" s="11" t="s">
        <v>119</v>
      </c>
      <c r="C443" s="64" t="s">
        <v>3</v>
      </c>
      <c r="D443" s="64"/>
      <c r="E443" s="11" t="s">
        <v>335</v>
      </c>
      <c r="F443" s="64" t="s">
        <v>650</v>
      </c>
      <c r="G443" s="12" t="s">
        <v>3</v>
      </c>
      <c r="H443" s="26">
        <v>5</v>
      </c>
      <c r="I443" s="26">
        <v>5</v>
      </c>
      <c r="J443" s="47">
        <v>5</v>
      </c>
      <c r="K443" s="50">
        <f t="shared" si="10"/>
        <v>0</v>
      </c>
      <c r="L443" s="12" t="s">
        <v>9</v>
      </c>
      <c r="M443" s="11" t="s">
        <v>118</v>
      </c>
    </row>
    <row r="444" spans="1:13" ht="45">
      <c r="A444" s="64">
        <v>51</v>
      </c>
      <c r="B444" s="11" t="s">
        <v>119</v>
      </c>
      <c r="C444" s="64" t="s">
        <v>3</v>
      </c>
      <c r="D444" s="64"/>
      <c r="E444" s="11" t="s">
        <v>336</v>
      </c>
      <c r="F444" s="64" t="s">
        <v>650</v>
      </c>
      <c r="G444" s="12" t="s">
        <v>3</v>
      </c>
      <c r="H444" s="26">
        <v>6</v>
      </c>
      <c r="I444" s="26">
        <v>6</v>
      </c>
      <c r="J444" s="47">
        <v>6</v>
      </c>
      <c r="K444" s="50">
        <f t="shared" si="10"/>
        <v>0</v>
      </c>
      <c r="L444" s="12" t="s">
        <v>9</v>
      </c>
      <c r="M444" s="11" t="s">
        <v>118</v>
      </c>
    </row>
    <row r="445" spans="1:13" ht="33.75">
      <c r="A445" s="64">
        <v>52</v>
      </c>
      <c r="B445" s="11" t="s">
        <v>119</v>
      </c>
      <c r="C445" s="64" t="s">
        <v>3</v>
      </c>
      <c r="D445" s="64"/>
      <c r="E445" s="11" t="s">
        <v>337</v>
      </c>
      <c r="F445" s="64" t="s">
        <v>650</v>
      </c>
      <c r="G445" s="12" t="s">
        <v>3</v>
      </c>
      <c r="H445" s="26">
        <v>1.3</v>
      </c>
      <c r="I445" s="26">
        <v>1.3</v>
      </c>
      <c r="J445" s="47">
        <v>1.3</v>
      </c>
      <c r="K445" s="50">
        <f t="shared" si="10"/>
        <v>0</v>
      </c>
      <c r="L445" s="12" t="s">
        <v>9</v>
      </c>
      <c r="M445" s="11" t="s">
        <v>118</v>
      </c>
    </row>
    <row r="446" spans="1:13" ht="33.75">
      <c r="A446" s="64">
        <v>53</v>
      </c>
      <c r="B446" s="11" t="s">
        <v>8</v>
      </c>
      <c r="C446" s="64" t="s">
        <v>3</v>
      </c>
      <c r="D446" s="64"/>
      <c r="E446" s="11" t="s">
        <v>338</v>
      </c>
      <c r="F446" s="64" t="s">
        <v>650</v>
      </c>
      <c r="G446" s="12" t="s">
        <v>3</v>
      </c>
      <c r="H446" s="26">
        <v>13.5</v>
      </c>
      <c r="I446" s="26">
        <v>13.5</v>
      </c>
      <c r="J446" s="47">
        <v>13.5</v>
      </c>
      <c r="K446" s="50">
        <f t="shared" si="10"/>
        <v>0</v>
      </c>
      <c r="L446" s="12" t="s">
        <v>9</v>
      </c>
      <c r="M446" s="11" t="s">
        <v>812</v>
      </c>
    </row>
    <row r="447" spans="1:13" ht="22.5">
      <c r="A447" s="64">
        <v>54</v>
      </c>
      <c r="B447" s="11" t="s">
        <v>8</v>
      </c>
      <c r="C447" s="64" t="s">
        <v>3</v>
      </c>
      <c r="D447" s="64"/>
      <c r="E447" s="11" t="s">
        <v>339</v>
      </c>
      <c r="F447" s="64" t="s">
        <v>650</v>
      </c>
      <c r="G447" s="12" t="s">
        <v>3</v>
      </c>
      <c r="H447" s="11">
        <v>1.1299999999999999</v>
      </c>
      <c r="I447" s="11">
        <v>1.1299999999999999</v>
      </c>
      <c r="J447" s="47">
        <v>1.1299999999999999</v>
      </c>
      <c r="K447" s="50">
        <f t="shared" si="10"/>
        <v>0</v>
      </c>
      <c r="L447" s="12" t="s">
        <v>9</v>
      </c>
      <c r="M447" s="11" t="s">
        <v>812</v>
      </c>
    </row>
    <row r="448" spans="1:13" ht="22.5">
      <c r="A448" s="64">
        <v>55</v>
      </c>
      <c r="B448" s="11" t="s">
        <v>11</v>
      </c>
      <c r="C448" s="64" t="s">
        <v>3</v>
      </c>
      <c r="D448" s="64"/>
      <c r="E448" s="11" t="s">
        <v>340</v>
      </c>
      <c r="F448" s="64" t="s">
        <v>650</v>
      </c>
      <c r="G448" s="12" t="s">
        <v>3</v>
      </c>
      <c r="H448" s="26">
        <v>9.8000000000000007</v>
      </c>
      <c r="I448" s="26">
        <v>9.8000000000000007</v>
      </c>
      <c r="J448" s="47">
        <v>9.8000000000000007</v>
      </c>
      <c r="K448" s="50">
        <f t="shared" si="10"/>
        <v>0</v>
      </c>
      <c r="L448" s="12" t="s">
        <v>9</v>
      </c>
      <c r="M448" s="11" t="s">
        <v>513</v>
      </c>
    </row>
    <row r="449" spans="1:254" s="48" customFormat="1">
      <c r="A449" s="210" t="s">
        <v>659</v>
      </c>
      <c r="B449" s="211"/>
      <c r="C449" s="63"/>
      <c r="D449" s="63"/>
      <c r="E449" s="24"/>
      <c r="F449" s="63"/>
      <c r="G449" s="25"/>
      <c r="H449" s="59">
        <f>SUM(H394:H448)</f>
        <v>506.95000000000005</v>
      </c>
      <c r="I449" s="59">
        <f>SUM(I394:I448)</f>
        <v>506.95000000000005</v>
      </c>
      <c r="J449" s="59">
        <f>SUM(J394:J448)</f>
        <v>506.95000000000005</v>
      </c>
      <c r="K449" s="50">
        <f t="shared" si="10"/>
        <v>0</v>
      </c>
      <c r="L449" s="25"/>
      <c r="M449" s="24"/>
      <c r="IT449" s="60">
        <f>SUM(H449:IS449)</f>
        <v>1520.8500000000001</v>
      </c>
    </row>
    <row r="450" spans="1:254" s="48" customFormat="1" ht="21">
      <c r="A450" s="63">
        <v>1</v>
      </c>
      <c r="B450" s="24" t="s">
        <v>8</v>
      </c>
      <c r="C450" s="63" t="s">
        <v>4</v>
      </c>
      <c r="D450" s="50">
        <v>500</v>
      </c>
      <c r="E450" s="24" t="s">
        <v>342</v>
      </c>
      <c r="F450" s="63"/>
      <c r="G450" s="25" t="s">
        <v>4</v>
      </c>
      <c r="H450" s="59">
        <v>6</v>
      </c>
      <c r="I450" s="59">
        <v>6</v>
      </c>
      <c r="J450" s="50">
        <v>6</v>
      </c>
      <c r="K450" s="50">
        <f t="shared" si="10"/>
        <v>0</v>
      </c>
      <c r="L450" s="59" t="s">
        <v>9</v>
      </c>
      <c r="M450" s="24" t="s">
        <v>744</v>
      </c>
    </row>
    <row r="451" spans="1:254" ht="22.5">
      <c r="A451" s="63">
        <v>2</v>
      </c>
      <c r="B451" s="11" t="s">
        <v>8</v>
      </c>
      <c r="C451" s="63" t="s">
        <v>4</v>
      </c>
      <c r="D451" s="64"/>
      <c r="E451" s="11" t="s">
        <v>343</v>
      </c>
      <c r="F451" s="64"/>
      <c r="G451" s="12" t="s">
        <v>4</v>
      </c>
      <c r="H451" s="26">
        <v>6</v>
      </c>
      <c r="I451" s="26">
        <v>6</v>
      </c>
      <c r="J451" s="47">
        <v>6</v>
      </c>
      <c r="K451" s="50">
        <f t="shared" si="10"/>
        <v>0</v>
      </c>
      <c r="L451" s="26" t="s">
        <v>9</v>
      </c>
      <c r="M451" s="11" t="s">
        <v>744</v>
      </c>
    </row>
    <row r="452" spans="1:254" ht="22.5">
      <c r="A452" s="63">
        <v>3</v>
      </c>
      <c r="B452" s="11" t="s">
        <v>8</v>
      </c>
      <c r="C452" s="63" t="s">
        <v>4</v>
      </c>
      <c r="D452" s="64"/>
      <c r="E452" s="11" t="s">
        <v>344</v>
      </c>
      <c r="F452" s="64"/>
      <c r="G452" s="12" t="s">
        <v>4</v>
      </c>
      <c r="H452" s="26">
        <v>5</v>
      </c>
      <c r="I452" s="26">
        <v>5</v>
      </c>
      <c r="J452" s="47">
        <v>5</v>
      </c>
      <c r="K452" s="50">
        <f t="shared" si="10"/>
        <v>0</v>
      </c>
      <c r="L452" s="26" t="s">
        <v>9</v>
      </c>
      <c r="M452" s="11" t="s">
        <v>744</v>
      </c>
    </row>
    <row r="453" spans="1:254" ht="22.5">
      <c r="A453" s="63">
        <v>4</v>
      </c>
      <c r="B453" s="11" t="s">
        <v>8</v>
      </c>
      <c r="C453" s="63" t="s">
        <v>4</v>
      </c>
      <c r="D453" s="64"/>
      <c r="E453" s="11" t="s">
        <v>345</v>
      </c>
      <c r="F453" s="64"/>
      <c r="G453" s="12" t="s">
        <v>4</v>
      </c>
      <c r="H453" s="26">
        <v>7</v>
      </c>
      <c r="I453" s="26">
        <v>7</v>
      </c>
      <c r="J453" s="47">
        <v>7</v>
      </c>
      <c r="K453" s="50">
        <f t="shared" si="10"/>
        <v>0</v>
      </c>
      <c r="L453" s="26" t="s">
        <v>9</v>
      </c>
      <c r="M453" s="11" t="s">
        <v>744</v>
      </c>
    </row>
    <row r="454" spans="1:254" ht="22.5">
      <c r="A454" s="63">
        <v>5</v>
      </c>
      <c r="B454" s="11" t="s">
        <v>8</v>
      </c>
      <c r="C454" s="63" t="s">
        <v>4</v>
      </c>
      <c r="D454" s="64"/>
      <c r="E454" s="11" t="s">
        <v>346</v>
      </c>
      <c r="F454" s="64"/>
      <c r="G454" s="12" t="s">
        <v>4</v>
      </c>
      <c r="H454" s="26">
        <v>3</v>
      </c>
      <c r="I454" s="26">
        <v>3</v>
      </c>
      <c r="J454" s="47">
        <v>3</v>
      </c>
      <c r="K454" s="50">
        <f t="shared" si="10"/>
        <v>0</v>
      </c>
      <c r="L454" s="26" t="s">
        <v>9</v>
      </c>
      <c r="M454" s="11" t="s">
        <v>744</v>
      </c>
    </row>
    <row r="455" spans="1:254" ht="22.5">
      <c r="A455" s="63">
        <v>6</v>
      </c>
      <c r="B455" s="11" t="s">
        <v>8</v>
      </c>
      <c r="C455" s="63" t="s">
        <v>4</v>
      </c>
      <c r="D455" s="64"/>
      <c r="E455" s="11" t="s">
        <v>347</v>
      </c>
      <c r="F455" s="64"/>
      <c r="G455" s="12" t="s">
        <v>4</v>
      </c>
      <c r="H455" s="26">
        <v>3.1</v>
      </c>
      <c r="I455" s="26">
        <v>3.1</v>
      </c>
      <c r="J455" s="47">
        <v>3.1</v>
      </c>
      <c r="K455" s="50">
        <f t="shared" si="10"/>
        <v>0</v>
      </c>
      <c r="L455" s="26" t="s">
        <v>9</v>
      </c>
      <c r="M455" s="11" t="s">
        <v>744</v>
      </c>
    </row>
    <row r="456" spans="1:254" ht="22.5">
      <c r="A456" s="63">
        <v>7</v>
      </c>
      <c r="B456" s="11" t="s">
        <v>8</v>
      </c>
      <c r="C456" s="63" t="s">
        <v>4</v>
      </c>
      <c r="D456" s="64"/>
      <c r="E456" s="11" t="s">
        <v>348</v>
      </c>
      <c r="F456" s="64"/>
      <c r="G456" s="12" t="s">
        <v>4</v>
      </c>
      <c r="H456" s="26">
        <v>3</v>
      </c>
      <c r="I456" s="26">
        <v>3</v>
      </c>
      <c r="J456" s="47">
        <v>3</v>
      </c>
      <c r="K456" s="50">
        <f t="shared" si="10"/>
        <v>0</v>
      </c>
      <c r="L456" s="26" t="s">
        <v>9</v>
      </c>
      <c r="M456" s="11" t="s">
        <v>787</v>
      </c>
    </row>
    <row r="457" spans="1:254" ht="22.5">
      <c r="A457" s="63">
        <v>8</v>
      </c>
      <c r="B457" s="11" t="s">
        <v>8</v>
      </c>
      <c r="C457" s="63" t="s">
        <v>4</v>
      </c>
      <c r="D457" s="64"/>
      <c r="E457" s="11" t="s">
        <v>349</v>
      </c>
      <c r="F457" s="64"/>
      <c r="G457" s="12" t="s">
        <v>4</v>
      </c>
      <c r="H457" s="26">
        <v>2</v>
      </c>
      <c r="I457" s="26">
        <v>2</v>
      </c>
      <c r="J457" s="47">
        <v>2</v>
      </c>
      <c r="K457" s="50">
        <f t="shared" si="10"/>
        <v>0</v>
      </c>
      <c r="L457" s="26" t="s">
        <v>9</v>
      </c>
      <c r="M457" s="11" t="s">
        <v>744</v>
      </c>
    </row>
    <row r="458" spans="1:254" ht="33.75">
      <c r="A458" s="63">
        <v>9</v>
      </c>
      <c r="B458" s="11" t="s">
        <v>8</v>
      </c>
      <c r="C458" s="63" t="s">
        <v>4</v>
      </c>
      <c r="D458" s="64"/>
      <c r="E458" s="11" t="s">
        <v>350</v>
      </c>
      <c r="F458" s="64"/>
      <c r="G458" s="12" t="s">
        <v>4</v>
      </c>
      <c r="H458" s="26">
        <v>2.5</v>
      </c>
      <c r="I458" s="26">
        <v>2.5</v>
      </c>
      <c r="J458" s="47">
        <v>2.5</v>
      </c>
      <c r="K458" s="50">
        <f t="shared" si="10"/>
        <v>0</v>
      </c>
      <c r="L458" s="26" t="s">
        <v>9</v>
      </c>
      <c r="M458" s="11" t="s">
        <v>744</v>
      </c>
    </row>
    <row r="459" spans="1:254" ht="33.75">
      <c r="A459" s="63">
        <v>10</v>
      </c>
      <c r="B459" s="11" t="s">
        <v>8</v>
      </c>
      <c r="C459" s="63" t="s">
        <v>4</v>
      </c>
      <c r="D459" s="64"/>
      <c r="E459" s="11" t="s">
        <v>351</v>
      </c>
      <c r="F459" s="64"/>
      <c r="G459" s="12" t="s">
        <v>4</v>
      </c>
      <c r="H459" s="26">
        <v>6</v>
      </c>
      <c r="I459" s="26">
        <v>6</v>
      </c>
      <c r="J459" s="47">
        <v>6</v>
      </c>
      <c r="K459" s="50">
        <f t="shared" si="10"/>
        <v>0</v>
      </c>
      <c r="L459" s="26" t="s">
        <v>9</v>
      </c>
      <c r="M459" s="11" t="s">
        <v>744</v>
      </c>
    </row>
    <row r="460" spans="1:254" ht="45">
      <c r="A460" s="63">
        <v>11</v>
      </c>
      <c r="B460" s="11" t="s">
        <v>8</v>
      </c>
      <c r="C460" s="63" t="s">
        <v>4</v>
      </c>
      <c r="D460" s="64"/>
      <c r="E460" s="11" t="s">
        <v>352</v>
      </c>
      <c r="F460" s="64"/>
      <c r="G460" s="12" t="s">
        <v>4</v>
      </c>
      <c r="H460" s="26">
        <v>4</v>
      </c>
      <c r="I460" s="26">
        <v>4</v>
      </c>
      <c r="J460" s="47">
        <v>4</v>
      </c>
      <c r="K460" s="50">
        <f t="shared" si="10"/>
        <v>0</v>
      </c>
      <c r="L460" s="26" t="s">
        <v>9</v>
      </c>
      <c r="M460" s="11" t="s">
        <v>744</v>
      </c>
    </row>
    <row r="461" spans="1:254">
      <c r="A461" s="63">
        <v>12</v>
      </c>
      <c r="B461" s="11" t="s">
        <v>8</v>
      </c>
      <c r="C461" s="63" t="s">
        <v>4</v>
      </c>
      <c r="D461" s="64"/>
      <c r="E461" s="11" t="s">
        <v>353</v>
      </c>
      <c r="F461" s="64"/>
      <c r="G461" s="12" t="s">
        <v>4</v>
      </c>
      <c r="H461" s="26">
        <v>7</v>
      </c>
      <c r="I461" s="26">
        <v>7</v>
      </c>
      <c r="J461" s="47">
        <v>7</v>
      </c>
      <c r="K461" s="50">
        <f t="shared" si="10"/>
        <v>0</v>
      </c>
      <c r="L461" s="26" t="s">
        <v>9</v>
      </c>
      <c r="M461" s="11" t="s">
        <v>808</v>
      </c>
    </row>
    <row r="462" spans="1:254" ht="22.5">
      <c r="A462" s="63">
        <v>13</v>
      </c>
      <c r="B462" s="11" t="s">
        <v>8</v>
      </c>
      <c r="C462" s="63" t="s">
        <v>4</v>
      </c>
      <c r="D462" s="64"/>
      <c r="E462" s="11" t="s">
        <v>354</v>
      </c>
      <c r="F462" s="64"/>
      <c r="G462" s="12" t="s">
        <v>4</v>
      </c>
      <c r="H462" s="26">
        <v>1.5</v>
      </c>
      <c r="I462" s="26">
        <v>1.5</v>
      </c>
      <c r="J462" s="47">
        <v>1.5</v>
      </c>
      <c r="K462" s="50">
        <f t="shared" si="10"/>
        <v>0</v>
      </c>
      <c r="L462" s="26" t="s">
        <v>9</v>
      </c>
      <c r="M462" s="11" t="s">
        <v>808</v>
      </c>
    </row>
    <row r="463" spans="1:254" ht="22.5">
      <c r="A463" s="63">
        <v>14</v>
      </c>
      <c r="B463" s="11" t="s">
        <v>8</v>
      </c>
      <c r="C463" s="63" t="s">
        <v>4</v>
      </c>
      <c r="D463" s="64"/>
      <c r="E463" s="11" t="s">
        <v>355</v>
      </c>
      <c r="F463" s="64"/>
      <c r="G463" s="12" t="s">
        <v>4</v>
      </c>
      <c r="H463" s="26">
        <v>2</v>
      </c>
      <c r="I463" s="26">
        <v>2</v>
      </c>
      <c r="J463" s="47">
        <v>2</v>
      </c>
      <c r="K463" s="50">
        <f t="shared" si="10"/>
        <v>0</v>
      </c>
      <c r="L463" s="26" t="s">
        <v>9</v>
      </c>
      <c r="M463" s="11" t="s">
        <v>789</v>
      </c>
    </row>
    <row r="464" spans="1:254" ht="22.5">
      <c r="A464" s="63">
        <v>15</v>
      </c>
      <c r="B464" s="11" t="s">
        <v>398</v>
      </c>
      <c r="C464" s="63" t="s">
        <v>4</v>
      </c>
      <c r="D464" s="64"/>
      <c r="E464" s="11" t="s">
        <v>356</v>
      </c>
      <c r="F464" s="64"/>
      <c r="G464" s="12" t="s">
        <v>4</v>
      </c>
      <c r="H464" s="26">
        <v>25</v>
      </c>
      <c r="I464" s="26">
        <v>25</v>
      </c>
      <c r="J464" s="47">
        <v>25</v>
      </c>
      <c r="K464" s="50">
        <f t="shared" si="10"/>
        <v>0</v>
      </c>
      <c r="L464" s="26" t="s">
        <v>9</v>
      </c>
      <c r="M464" s="11" t="s">
        <v>553</v>
      </c>
    </row>
    <row r="465" spans="1:13" ht="22.5">
      <c r="A465" s="63">
        <v>16</v>
      </c>
      <c r="B465" s="11" t="s">
        <v>398</v>
      </c>
      <c r="C465" s="63" t="s">
        <v>4</v>
      </c>
      <c r="D465" s="64"/>
      <c r="E465" s="11" t="s">
        <v>357</v>
      </c>
      <c r="F465" s="64"/>
      <c r="G465" s="12" t="s">
        <v>4</v>
      </c>
      <c r="H465" s="26">
        <v>20</v>
      </c>
      <c r="I465" s="26">
        <v>20</v>
      </c>
      <c r="J465" s="47">
        <v>20</v>
      </c>
      <c r="K465" s="50">
        <f t="shared" si="10"/>
        <v>0</v>
      </c>
      <c r="L465" s="26" t="s">
        <v>9</v>
      </c>
      <c r="M465" s="11" t="s">
        <v>553</v>
      </c>
    </row>
    <row r="466" spans="1:13" ht="33.75">
      <c r="A466" s="63">
        <v>17</v>
      </c>
      <c r="B466" s="11" t="s">
        <v>399</v>
      </c>
      <c r="C466" s="63" t="s">
        <v>4</v>
      </c>
      <c r="D466" s="64"/>
      <c r="E466" s="11" t="s">
        <v>358</v>
      </c>
      <c r="F466" s="64"/>
      <c r="G466" s="12" t="s">
        <v>4</v>
      </c>
      <c r="H466" s="11">
        <v>14.73</v>
      </c>
      <c r="I466" s="11">
        <v>14.73</v>
      </c>
      <c r="J466" s="47">
        <v>14.73</v>
      </c>
      <c r="K466" s="50">
        <f t="shared" si="10"/>
        <v>0</v>
      </c>
      <c r="L466" s="26" t="s">
        <v>9</v>
      </c>
      <c r="M466" s="11" t="s">
        <v>513</v>
      </c>
    </row>
    <row r="467" spans="1:13" ht="22.5">
      <c r="A467" s="63">
        <v>18</v>
      </c>
      <c r="B467" s="11" t="s">
        <v>399</v>
      </c>
      <c r="C467" s="63" t="s">
        <v>4</v>
      </c>
      <c r="D467" s="64"/>
      <c r="E467" s="11" t="s">
        <v>359</v>
      </c>
      <c r="F467" s="64"/>
      <c r="G467" s="12" t="s">
        <v>4</v>
      </c>
      <c r="H467" s="26">
        <v>30</v>
      </c>
      <c r="I467" s="26">
        <v>30</v>
      </c>
      <c r="J467" s="47">
        <v>30</v>
      </c>
      <c r="K467" s="50">
        <f t="shared" si="10"/>
        <v>0</v>
      </c>
      <c r="L467" s="26" t="s">
        <v>9</v>
      </c>
      <c r="M467" s="11" t="s">
        <v>513</v>
      </c>
    </row>
    <row r="468" spans="1:13" ht="22.5">
      <c r="A468" s="63">
        <v>19</v>
      </c>
      <c r="B468" s="11" t="s">
        <v>399</v>
      </c>
      <c r="C468" s="63" t="s">
        <v>4</v>
      </c>
      <c r="D468" s="64"/>
      <c r="E468" s="11" t="s">
        <v>360</v>
      </c>
      <c r="F468" s="64"/>
      <c r="G468" s="12" t="s">
        <v>4</v>
      </c>
      <c r="H468" s="26">
        <v>20</v>
      </c>
      <c r="I468" s="26">
        <v>20</v>
      </c>
      <c r="J468" s="47">
        <v>20</v>
      </c>
      <c r="K468" s="50">
        <f t="shared" si="10"/>
        <v>0</v>
      </c>
      <c r="L468" s="26" t="s">
        <v>9</v>
      </c>
      <c r="M468" s="11" t="s">
        <v>513</v>
      </c>
    </row>
    <row r="469" spans="1:13" ht="22.5">
      <c r="A469" s="63">
        <v>20</v>
      </c>
      <c r="B469" s="11" t="s">
        <v>119</v>
      </c>
      <c r="C469" s="63" t="s">
        <v>4</v>
      </c>
      <c r="D469" s="64"/>
      <c r="E469" s="11" t="s">
        <v>361</v>
      </c>
      <c r="F469" s="64"/>
      <c r="G469" s="12" t="s">
        <v>4</v>
      </c>
      <c r="H469" s="26">
        <v>10</v>
      </c>
      <c r="I469" s="26">
        <v>10</v>
      </c>
      <c r="J469" s="47">
        <v>10</v>
      </c>
      <c r="K469" s="50">
        <f t="shared" si="10"/>
        <v>0</v>
      </c>
      <c r="L469" s="26" t="s">
        <v>9</v>
      </c>
      <c r="M469" s="11" t="s">
        <v>118</v>
      </c>
    </row>
    <row r="470" spans="1:13" ht="33.75">
      <c r="A470" s="63">
        <v>21</v>
      </c>
      <c r="B470" s="11" t="s">
        <v>119</v>
      </c>
      <c r="C470" s="63" t="s">
        <v>4</v>
      </c>
      <c r="D470" s="64"/>
      <c r="E470" s="11" t="s">
        <v>362</v>
      </c>
      <c r="F470" s="64"/>
      <c r="G470" s="12" t="s">
        <v>4</v>
      </c>
      <c r="H470" s="26">
        <v>10</v>
      </c>
      <c r="I470" s="26">
        <v>10</v>
      </c>
      <c r="J470" s="47">
        <v>10</v>
      </c>
      <c r="K470" s="50">
        <f t="shared" si="10"/>
        <v>0</v>
      </c>
      <c r="L470" s="26" t="s">
        <v>9</v>
      </c>
      <c r="M470" s="11" t="s">
        <v>118</v>
      </c>
    </row>
    <row r="471" spans="1:13" ht="112.5">
      <c r="A471" s="63">
        <v>22</v>
      </c>
      <c r="B471" s="11" t="s">
        <v>11</v>
      </c>
      <c r="C471" s="63" t="s">
        <v>4</v>
      </c>
      <c r="D471" s="64"/>
      <c r="E471" s="11" t="s">
        <v>363</v>
      </c>
      <c r="F471" s="64"/>
      <c r="G471" s="12" t="s">
        <v>4</v>
      </c>
      <c r="H471" s="26">
        <v>9</v>
      </c>
      <c r="I471" s="26">
        <v>9</v>
      </c>
      <c r="J471" s="47">
        <v>9</v>
      </c>
      <c r="K471" s="50">
        <f t="shared" si="10"/>
        <v>0</v>
      </c>
      <c r="L471" s="26" t="s">
        <v>9</v>
      </c>
      <c r="M471" s="11" t="s">
        <v>513</v>
      </c>
    </row>
    <row r="472" spans="1:13" ht="22.5">
      <c r="A472" s="63">
        <v>24</v>
      </c>
      <c r="B472" s="11" t="s">
        <v>8</v>
      </c>
      <c r="C472" s="63" t="s">
        <v>4</v>
      </c>
      <c r="D472" s="64"/>
      <c r="E472" s="11" t="s">
        <v>364</v>
      </c>
      <c r="F472" s="64"/>
      <c r="G472" s="12" t="s">
        <v>4</v>
      </c>
      <c r="H472" s="26">
        <v>20</v>
      </c>
      <c r="I472" s="26">
        <v>20</v>
      </c>
      <c r="J472" s="47">
        <v>20</v>
      </c>
      <c r="K472" s="50">
        <f t="shared" si="10"/>
        <v>0</v>
      </c>
      <c r="L472" s="26" t="s">
        <v>9</v>
      </c>
      <c r="M472" s="11" t="s">
        <v>734</v>
      </c>
    </row>
    <row r="473" spans="1:13" ht="22.5">
      <c r="A473" s="63">
        <v>24</v>
      </c>
      <c r="B473" s="11" t="s">
        <v>8</v>
      </c>
      <c r="C473" s="63" t="s">
        <v>4</v>
      </c>
      <c r="D473" s="64"/>
      <c r="E473" s="11" t="s">
        <v>364</v>
      </c>
      <c r="F473" s="64"/>
      <c r="G473" s="12" t="s">
        <v>4</v>
      </c>
      <c r="H473" s="26">
        <v>10</v>
      </c>
      <c r="I473" s="26">
        <v>10</v>
      </c>
      <c r="J473" s="47">
        <v>10</v>
      </c>
      <c r="K473" s="50">
        <f t="shared" si="10"/>
        <v>0</v>
      </c>
      <c r="L473" s="26" t="s">
        <v>9</v>
      </c>
      <c r="M473" s="11" t="s">
        <v>734</v>
      </c>
    </row>
    <row r="474" spans="1:13" ht="22.5">
      <c r="A474" s="63">
        <v>25</v>
      </c>
      <c r="B474" s="11" t="s">
        <v>8</v>
      </c>
      <c r="C474" s="63" t="s">
        <v>4</v>
      </c>
      <c r="D474" s="64"/>
      <c r="E474" s="11" t="s">
        <v>365</v>
      </c>
      <c r="F474" s="64"/>
      <c r="G474" s="12" t="s">
        <v>4</v>
      </c>
      <c r="H474" s="26">
        <v>15</v>
      </c>
      <c r="I474" s="26">
        <v>15</v>
      </c>
      <c r="J474" s="47">
        <v>15</v>
      </c>
      <c r="K474" s="50">
        <f t="shared" si="10"/>
        <v>0</v>
      </c>
      <c r="L474" s="26" t="s">
        <v>9</v>
      </c>
      <c r="M474" s="11" t="s">
        <v>788</v>
      </c>
    </row>
    <row r="475" spans="1:13" ht="22.5">
      <c r="A475" s="63">
        <v>26</v>
      </c>
      <c r="B475" s="11" t="s">
        <v>8</v>
      </c>
      <c r="C475" s="63" t="s">
        <v>4</v>
      </c>
      <c r="D475" s="64"/>
      <c r="E475" s="11" t="s">
        <v>366</v>
      </c>
      <c r="F475" s="64"/>
      <c r="G475" s="12" t="s">
        <v>4</v>
      </c>
      <c r="H475" s="26">
        <v>2.5</v>
      </c>
      <c r="I475" s="26">
        <v>2.5</v>
      </c>
      <c r="J475" s="47">
        <v>2.5</v>
      </c>
      <c r="K475" s="50">
        <f t="shared" si="10"/>
        <v>0</v>
      </c>
      <c r="L475" s="26" t="s">
        <v>9</v>
      </c>
      <c r="M475" s="11" t="s">
        <v>788</v>
      </c>
    </row>
    <row r="476" spans="1:13" ht="22.5">
      <c r="A476" s="63">
        <v>27</v>
      </c>
      <c r="B476" s="11" t="s">
        <v>8</v>
      </c>
      <c r="C476" s="63" t="s">
        <v>4</v>
      </c>
      <c r="D476" s="64"/>
      <c r="E476" s="11" t="s">
        <v>367</v>
      </c>
      <c r="F476" s="64"/>
      <c r="G476" s="12" t="s">
        <v>4</v>
      </c>
      <c r="H476" s="26">
        <v>2.5</v>
      </c>
      <c r="I476" s="26">
        <v>2.5</v>
      </c>
      <c r="J476" s="47">
        <v>2.5</v>
      </c>
      <c r="K476" s="50">
        <f t="shared" ref="K476:K539" si="11">H476-J476</f>
        <v>0</v>
      </c>
      <c r="L476" s="26" t="s">
        <v>9</v>
      </c>
      <c r="M476" s="11" t="s">
        <v>788</v>
      </c>
    </row>
    <row r="477" spans="1:13" ht="22.5">
      <c r="A477" s="63">
        <v>28</v>
      </c>
      <c r="B477" s="11" t="s">
        <v>8</v>
      </c>
      <c r="C477" s="63" t="s">
        <v>4</v>
      </c>
      <c r="D477" s="64"/>
      <c r="E477" s="11" t="s">
        <v>368</v>
      </c>
      <c r="F477" s="64"/>
      <c r="G477" s="12" t="s">
        <v>4</v>
      </c>
      <c r="H477" s="26">
        <v>13</v>
      </c>
      <c r="I477" s="26">
        <v>13</v>
      </c>
      <c r="J477" s="47">
        <v>13</v>
      </c>
      <c r="K477" s="50">
        <f t="shared" si="11"/>
        <v>0</v>
      </c>
      <c r="L477" s="26" t="s">
        <v>9</v>
      </c>
      <c r="M477" s="11" t="s">
        <v>788</v>
      </c>
    </row>
    <row r="478" spans="1:13" ht="22.5">
      <c r="A478" s="63">
        <v>29</v>
      </c>
      <c r="B478" s="11" t="s">
        <v>8</v>
      </c>
      <c r="C478" s="63" t="s">
        <v>4</v>
      </c>
      <c r="D478" s="64"/>
      <c r="E478" s="11" t="s">
        <v>369</v>
      </c>
      <c r="F478" s="64"/>
      <c r="G478" s="12" t="s">
        <v>4</v>
      </c>
      <c r="H478" s="26">
        <v>10</v>
      </c>
      <c r="I478" s="26">
        <v>10</v>
      </c>
      <c r="J478" s="47">
        <v>10</v>
      </c>
      <c r="K478" s="50">
        <f t="shared" si="11"/>
        <v>0</v>
      </c>
      <c r="L478" s="26" t="s">
        <v>9</v>
      </c>
      <c r="M478" s="11" t="s">
        <v>788</v>
      </c>
    </row>
    <row r="479" spans="1:13" ht="22.5">
      <c r="A479" s="63">
        <v>30</v>
      </c>
      <c r="B479" s="11" t="s">
        <v>8</v>
      </c>
      <c r="C479" s="63" t="s">
        <v>4</v>
      </c>
      <c r="D479" s="64"/>
      <c r="E479" s="11" t="s">
        <v>370</v>
      </c>
      <c r="F479" s="64"/>
      <c r="G479" s="12" t="s">
        <v>4</v>
      </c>
      <c r="H479" s="26">
        <v>8.5</v>
      </c>
      <c r="I479" s="26">
        <v>8.5</v>
      </c>
      <c r="J479" s="47">
        <v>8.5</v>
      </c>
      <c r="K479" s="50">
        <f t="shared" si="11"/>
        <v>0</v>
      </c>
      <c r="L479" s="26" t="s">
        <v>9</v>
      </c>
      <c r="M479" s="11" t="s">
        <v>788</v>
      </c>
    </row>
    <row r="480" spans="1:13" ht="22.5">
      <c r="A480" s="63">
        <v>31</v>
      </c>
      <c r="B480" s="11" t="s">
        <v>8</v>
      </c>
      <c r="C480" s="63" t="s">
        <v>4</v>
      </c>
      <c r="D480" s="64"/>
      <c r="E480" s="11" t="s">
        <v>371</v>
      </c>
      <c r="F480" s="64"/>
      <c r="G480" s="12" t="s">
        <v>4</v>
      </c>
      <c r="H480" s="26">
        <v>12</v>
      </c>
      <c r="I480" s="26">
        <v>12</v>
      </c>
      <c r="J480" s="47">
        <v>12</v>
      </c>
      <c r="K480" s="50">
        <f t="shared" si="11"/>
        <v>0</v>
      </c>
      <c r="L480" s="26" t="s">
        <v>9</v>
      </c>
      <c r="M480" s="11" t="s">
        <v>788</v>
      </c>
    </row>
    <row r="481" spans="1:13" ht="22.5">
      <c r="A481" s="63">
        <v>32</v>
      </c>
      <c r="B481" s="11" t="s">
        <v>8</v>
      </c>
      <c r="C481" s="63" t="s">
        <v>4</v>
      </c>
      <c r="D481" s="64"/>
      <c r="E481" s="11" t="s">
        <v>372</v>
      </c>
      <c r="F481" s="64"/>
      <c r="G481" s="12" t="s">
        <v>4</v>
      </c>
      <c r="H481" s="26">
        <v>2</v>
      </c>
      <c r="I481" s="26">
        <v>2</v>
      </c>
      <c r="J481" s="47">
        <v>2</v>
      </c>
      <c r="K481" s="50">
        <f t="shared" si="11"/>
        <v>0</v>
      </c>
      <c r="L481" s="26" t="s">
        <v>9</v>
      </c>
      <c r="M481" s="11" t="s">
        <v>788</v>
      </c>
    </row>
    <row r="482" spans="1:13" ht="22.5">
      <c r="A482" s="63">
        <v>33</v>
      </c>
      <c r="B482" s="11" t="s">
        <v>8</v>
      </c>
      <c r="C482" s="63" t="s">
        <v>4</v>
      </c>
      <c r="D482" s="64"/>
      <c r="E482" s="11" t="s">
        <v>373</v>
      </c>
      <c r="F482" s="64"/>
      <c r="G482" s="12" t="s">
        <v>4</v>
      </c>
      <c r="H482" s="26">
        <v>15</v>
      </c>
      <c r="I482" s="26">
        <v>15</v>
      </c>
      <c r="J482" s="47">
        <v>15</v>
      </c>
      <c r="K482" s="50">
        <f t="shared" si="11"/>
        <v>0</v>
      </c>
      <c r="L482" s="26" t="s">
        <v>9</v>
      </c>
      <c r="M482" s="11" t="s">
        <v>788</v>
      </c>
    </row>
    <row r="483" spans="1:13" ht="22.5">
      <c r="A483" s="63">
        <v>34</v>
      </c>
      <c r="B483" s="11" t="s">
        <v>8</v>
      </c>
      <c r="C483" s="63" t="s">
        <v>4</v>
      </c>
      <c r="D483" s="64"/>
      <c r="E483" s="11" t="s">
        <v>374</v>
      </c>
      <c r="F483" s="64"/>
      <c r="G483" s="12" t="s">
        <v>4</v>
      </c>
      <c r="H483" s="26">
        <v>4</v>
      </c>
      <c r="I483" s="26">
        <v>4</v>
      </c>
      <c r="J483" s="47">
        <v>4</v>
      </c>
      <c r="K483" s="50">
        <f t="shared" si="11"/>
        <v>0</v>
      </c>
      <c r="L483" s="26" t="s">
        <v>9</v>
      </c>
      <c r="M483" s="11" t="s">
        <v>788</v>
      </c>
    </row>
    <row r="484" spans="1:13" ht="33.75">
      <c r="A484" s="63">
        <v>35</v>
      </c>
      <c r="B484" s="11" t="s">
        <v>8</v>
      </c>
      <c r="C484" s="63" t="s">
        <v>4</v>
      </c>
      <c r="D484" s="64"/>
      <c r="E484" s="11" t="s">
        <v>375</v>
      </c>
      <c r="F484" s="64"/>
      <c r="G484" s="12" t="s">
        <v>4</v>
      </c>
      <c r="H484" s="26">
        <v>25</v>
      </c>
      <c r="I484" s="26">
        <v>25</v>
      </c>
      <c r="J484" s="47">
        <v>25</v>
      </c>
      <c r="K484" s="50">
        <f t="shared" si="11"/>
        <v>0</v>
      </c>
      <c r="L484" s="26" t="s">
        <v>9</v>
      </c>
      <c r="M484" s="11" t="s">
        <v>788</v>
      </c>
    </row>
    <row r="485" spans="1:13" ht="22.5">
      <c r="A485" s="63">
        <v>36</v>
      </c>
      <c r="B485" s="11" t="s">
        <v>8</v>
      </c>
      <c r="C485" s="63" t="s">
        <v>4</v>
      </c>
      <c r="D485" s="64"/>
      <c r="E485" s="11" t="s">
        <v>376</v>
      </c>
      <c r="F485" s="64"/>
      <c r="G485" s="12" t="s">
        <v>4</v>
      </c>
      <c r="H485" s="26">
        <v>25</v>
      </c>
      <c r="I485" s="26">
        <v>25</v>
      </c>
      <c r="J485" s="47">
        <v>25</v>
      </c>
      <c r="K485" s="50">
        <f t="shared" si="11"/>
        <v>0</v>
      </c>
      <c r="L485" s="26" t="s">
        <v>9</v>
      </c>
      <c r="M485" s="11" t="s">
        <v>788</v>
      </c>
    </row>
    <row r="486" spans="1:13" ht="22.5">
      <c r="A486" s="63">
        <v>37</v>
      </c>
      <c r="B486" s="11" t="s">
        <v>8</v>
      </c>
      <c r="C486" s="63" t="s">
        <v>4</v>
      </c>
      <c r="D486" s="64"/>
      <c r="E486" s="11" t="s">
        <v>377</v>
      </c>
      <c r="F486" s="64"/>
      <c r="G486" s="12" t="s">
        <v>4</v>
      </c>
      <c r="H486" s="26">
        <v>25</v>
      </c>
      <c r="I486" s="26">
        <v>25</v>
      </c>
      <c r="J486" s="47">
        <v>25</v>
      </c>
      <c r="K486" s="50">
        <f t="shared" si="11"/>
        <v>0</v>
      </c>
      <c r="L486" s="26" t="s">
        <v>9</v>
      </c>
      <c r="M486" s="11" t="s">
        <v>788</v>
      </c>
    </row>
    <row r="487" spans="1:13" ht="22.5">
      <c r="A487" s="63">
        <v>38</v>
      </c>
      <c r="B487" s="11" t="s">
        <v>8</v>
      </c>
      <c r="C487" s="63" t="s">
        <v>4</v>
      </c>
      <c r="D487" s="64"/>
      <c r="E487" s="11" t="s">
        <v>378</v>
      </c>
      <c r="F487" s="64"/>
      <c r="G487" s="12" t="s">
        <v>4</v>
      </c>
      <c r="H487" s="26">
        <v>15</v>
      </c>
      <c r="I487" s="26">
        <v>15</v>
      </c>
      <c r="J487" s="47">
        <v>15</v>
      </c>
      <c r="K487" s="50">
        <f t="shared" si="11"/>
        <v>0</v>
      </c>
      <c r="L487" s="26" t="s">
        <v>9</v>
      </c>
      <c r="M487" s="11" t="s">
        <v>788</v>
      </c>
    </row>
    <row r="488" spans="1:13" ht="33.75">
      <c r="A488" s="63">
        <v>39</v>
      </c>
      <c r="B488" s="11" t="s">
        <v>8</v>
      </c>
      <c r="C488" s="63" t="s">
        <v>4</v>
      </c>
      <c r="D488" s="64"/>
      <c r="E488" s="11" t="s">
        <v>379</v>
      </c>
      <c r="F488" s="64"/>
      <c r="G488" s="12" t="s">
        <v>4</v>
      </c>
      <c r="H488" s="26">
        <v>10</v>
      </c>
      <c r="I488" s="26">
        <v>10</v>
      </c>
      <c r="J488" s="47">
        <v>10</v>
      </c>
      <c r="K488" s="50">
        <f t="shared" si="11"/>
        <v>0</v>
      </c>
      <c r="L488" s="26" t="s">
        <v>9</v>
      </c>
      <c r="M488" s="11" t="s">
        <v>788</v>
      </c>
    </row>
    <row r="489" spans="1:13" ht="33.75">
      <c r="A489" s="63">
        <v>40</v>
      </c>
      <c r="B489" s="11" t="s">
        <v>8</v>
      </c>
      <c r="C489" s="63" t="s">
        <v>4</v>
      </c>
      <c r="D489" s="64"/>
      <c r="E489" s="11" t="s">
        <v>380</v>
      </c>
      <c r="F489" s="64"/>
      <c r="G489" s="12" t="s">
        <v>4</v>
      </c>
      <c r="H489" s="26">
        <v>10</v>
      </c>
      <c r="I489" s="26">
        <v>10</v>
      </c>
      <c r="J489" s="47">
        <v>10</v>
      </c>
      <c r="K489" s="50">
        <f t="shared" si="11"/>
        <v>0</v>
      </c>
      <c r="L489" s="26" t="s">
        <v>9</v>
      </c>
      <c r="M489" s="11" t="s">
        <v>788</v>
      </c>
    </row>
    <row r="490" spans="1:13" ht="33.75">
      <c r="A490" s="63">
        <v>41</v>
      </c>
      <c r="B490" s="11" t="s">
        <v>8</v>
      </c>
      <c r="C490" s="63" t="s">
        <v>4</v>
      </c>
      <c r="D490" s="64"/>
      <c r="E490" s="11" t="s">
        <v>381</v>
      </c>
      <c r="F490" s="64"/>
      <c r="G490" s="12" t="s">
        <v>4</v>
      </c>
      <c r="H490" s="26">
        <v>12</v>
      </c>
      <c r="I490" s="26">
        <v>12</v>
      </c>
      <c r="J490" s="47">
        <v>12</v>
      </c>
      <c r="K490" s="50">
        <f t="shared" si="11"/>
        <v>0</v>
      </c>
      <c r="L490" s="26" t="s">
        <v>9</v>
      </c>
      <c r="M490" s="11" t="s">
        <v>788</v>
      </c>
    </row>
    <row r="491" spans="1:13" ht="33.75">
      <c r="A491" s="63">
        <v>42</v>
      </c>
      <c r="B491" s="11" t="s">
        <v>8</v>
      </c>
      <c r="C491" s="63" t="s">
        <v>4</v>
      </c>
      <c r="D491" s="64"/>
      <c r="E491" s="11" t="s">
        <v>382</v>
      </c>
      <c r="F491" s="64"/>
      <c r="G491" s="12" t="s">
        <v>4</v>
      </c>
      <c r="H491" s="26">
        <v>6</v>
      </c>
      <c r="I491" s="26">
        <v>6</v>
      </c>
      <c r="J491" s="47">
        <v>6</v>
      </c>
      <c r="K491" s="50">
        <f t="shared" si="11"/>
        <v>0</v>
      </c>
      <c r="L491" s="26" t="s">
        <v>9</v>
      </c>
      <c r="M491" s="11" t="s">
        <v>788</v>
      </c>
    </row>
    <row r="492" spans="1:13" ht="33.75">
      <c r="A492" s="63">
        <v>43</v>
      </c>
      <c r="B492" s="11" t="s">
        <v>8</v>
      </c>
      <c r="C492" s="63" t="s">
        <v>4</v>
      </c>
      <c r="D492" s="64"/>
      <c r="E492" s="11" t="s">
        <v>383</v>
      </c>
      <c r="F492" s="64"/>
      <c r="G492" s="12" t="s">
        <v>4</v>
      </c>
      <c r="H492" s="26">
        <v>10</v>
      </c>
      <c r="I492" s="26">
        <v>10</v>
      </c>
      <c r="J492" s="47">
        <v>10</v>
      </c>
      <c r="K492" s="50">
        <f t="shared" si="11"/>
        <v>0</v>
      </c>
      <c r="L492" s="26" t="s">
        <v>9</v>
      </c>
      <c r="M492" s="11" t="s">
        <v>788</v>
      </c>
    </row>
    <row r="493" spans="1:13" ht="33.75">
      <c r="A493" s="63">
        <v>44</v>
      </c>
      <c r="B493" s="11" t="s">
        <v>8</v>
      </c>
      <c r="C493" s="63" t="s">
        <v>4</v>
      </c>
      <c r="D493" s="64"/>
      <c r="E493" s="11" t="s">
        <v>384</v>
      </c>
      <c r="F493" s="64"/>
      <c r="G493" s="12" t="s">
        <v>4</v>
      </c>
      <c r="H493" s="26">
        <v>10</v>
      </c>
      <c r="I493" s="26">
        <v>10</v>
      </c>
      <c r="J493" s="47">
        <v>10</v>
      </c>
      <c r="K493" s="50">
        <f t="shared" si="11"/>
        <v>0</v>
      </c>
      <c r="L493" s="26" t="s">
        <v>9</v>
      </c>
      <c r="M493" s="11" t="s">
        <v>788</v>
      </c>
    </row>
    <row r="494" spans="1:13" ht="45">
      <c r="A494" s="63">
        <v>45</v>
      </c>
      <c r="B494" s="11" t="s">
        <v>8</v>
      </c>
      <c r="C494" s="63" t="s">
        <v>4</v>
      </c>
      <c r="D494" s="64"/>
      <c r="E494" s="11" t="s">
        <v>385</v>
      </c>
      <c r="F494" s="64"/>
      <c r="G494" s="12" t="s">
        <v>4</v>
      </c>
      <c r="H494" s="26">
        <v>8</v>
      </c>
      <c r="I494" s="26">
        <v>8</v>
      </c>
      <c r="J494" s="47">
        <v>8</v>
      </c>
      <c r="K494" s="50">
        <f t="shared" si="11"/>
        <v>0</v>
      </c>
      <c r="L494" s="26" t="s">
        <v>9</v>
      </c>
      <c r="M494" s="11" t="s">
        <v>788</v>
      </c>
    </row>
    <row r="495" spans="1:13" ht="45">
      <c r="A495" s="63">
        <v>46</v>
      </c>
      <c r="B495" s="11" t="s">
        <v>8</v>
      </c>
      <c r="C495" s="63" t="s">
        <v>4</v>
      </c>
      <c r="D495" s="64"/>
      <c r="E495" s="11" t="s">
        <v>386</v>
      </c>
      <c r="F495" s="64"/>
      <c r="G495" s="12" t="s">
        <v>4</v>
      </c>
      <c r="H495" s="26">
        <v>7</v>
      </c>
      <c r="I495" s="26">
        <v>7</v>
      </c>
      <c r="J495" s="47">
        <v>7</v>
      </c>
      <c r="K495" s="50">
        <f t="shared" si="11"/>
        <v>0</v>
      </c>
      <c r="L495" s="26" t="s">
        <v>9</v>
      </c>
      <c r="M495" s="11" t="s">
        <v>787</v>
      </c>
    </row>
    <row r="496" spans="1:13" ht="22.5">
      <c r="A496" s="63">
        <v>47</v>
      </c>
      <c r="B496" s="11" t="s">
        <v>8</v>
      </c>
      <c r="C496" s="63" t="s">
        <v>4</v>
      </c>
      <c r="D496" s="64"/>
      <c r="E496" s="11" t="s">
        <v>387</v>
      </c>
      <c r="F496" s="64"/>
      <c r="G496" s="12" t="s">
        <v>4</v>
      </c>
      <c r="H496" s="26">
        <v>5</v>
      </c>
      <c r="I496" s="26">
        <v>5</v>
      </c>
      <c r="J496" s="47">
        <v>5</v>
      </c>
      <c r="K496" s="50">
        <f t="shared" si="11"/>
        <v>0</v>
      </c>
      <c r="L496" s="26" t="s">
        <v>9</v>
      </c>
      <c r="M496" s="11" t="s">
        <v>787</v>
      </c>
    </row>
    <row r="497" spans="1:13" ht="22.5">
      <c r="A497" s="63">
        <v>48</v>
      </c>
      <c r="B497" s="11" t="s">
        <v>8</v>
      </c>
      <c r="C497" s="63" t="s">
        <v>4</v>
      </c>
      <c r="D497" s="64"/>
      <c r="E497" s="11" t="s">
        <v>809</v>
      </c>
      <c r="F497" s="64"/>
      <c r="G497" s="12" t="s">
        <v>4</v>
      </c>
      <c r="H497" s="26">
        <v>6</v>
      </c>
      <c r="I497" s="26">
        <v>6</v>
      </c>
      <c r="J497" s="47">
        <v>6</v>
      </c>
      <c r="K497" s="50">
        <f t="shared" si="11"/>
        <v>0</v>
      </c>
      <c r="L497" s="26" t="s">
        <v>9</v>
      </c>
      <c r="M497" s="11" t="s">
        <v>810</v>
      </c>
    </row>
    <row r="498" spans="1:13" ht="22.5">
      <c r="A498" s="63">
        <v>49</v>
      </c>
      <c r="B498" s="11" t="s">
        <v>8</v>
      </c>
      <c r="C498" s="63" t="s">
        <v>4</v>
      </c>
      <c r="D498" s="64"/>
      <c r="E498" s="11" t="s">
        <v>388</v>
      </c>
      <c r="F498" s="64"/>
      <c r="G498" s="12" t="s">
        <v>4</v>
      </c>
      <c r="H498" s="26">
        <v>7</v>
      </c>
      <c r="I498" s="26">
        <v>7</v>
      </c>
      <c r="J498" s="47">
        <v>7</v>
      </c>
      <c r="K498" s="50">
        <f t="shared" si="11"/>
        <v>0</v>
      </c>
      <c r="L498" s="26" t="s">
        <v>9</v>
      </c>
      <c r="M498" s="11" t="s">
        <v>787</v>
      </c>
    </row>
    <row r="499" spans="1:13" ht="33.75">
      <c r="A499" s="63">
        <v>50</v>
      </c>
      <c r="B499" s="11" t="s">
        <v>8</v>
      </c>
      <c r="C499" s="63" t="s">
        <v>4</v>
      </c>
      <c r="D499" s="64"/>
      <c r="E499" s="11" t="s">
        <v>389</v>
      </c>
      <c r="F499" s="64"/>
      <c r="G499" s="12" t="s">
        <v>4</v>
      </c>
      <c r="H499" s="26">
        <v>2</v>
      </c>
      <c r="I499" s="26">
        <v>2</v>
      </c>
      <c r="J499" s="47">
        <v>2</v>
      </c>
      <c r="K499" s="50">
        <f t="shared" si="11"/>
        <v>0</v>
      </c>
      <c r="L499" s="26" t="s">
        <v>9</v>
      </c>
      <c r="M499" s="11" t="s">
        <v>787</v>
      </c>
    </row>
    <row r="500" spans="1:13" ht="22.5">
      <c r="A500" s="63">
        <v>51</v>
      </c>
      <c r="B500" s="11" t="s">
        <v>8</v>
      </c>
      <c r="C500" s="63" t="s">
        <v>4</v>
      </c>
      <c r="D500" s="64"/>
      <c r="E500" s="11" t="s">
        <v>390</v>
      </c>
      <c r="F500" s="64"/>
      <c r="G500" s="12" t="s">
        <v>4</v>
      </c>
      <c r="H500" s="26">
        <v>1</v>
      </c>
      <c r="I500" s="26">
        <v>1</v>
      </c>
      <c r="J500" s="47">
        <v>1</v>
      </c>
      <c r="K500" s="50">
        <f t="shared" si="11"/>
        <v>0</v>
      </c>
      <c r="L500" s="26" t="s">
        <v>9</v>
      </c>
      <c r="M500" s="11" t="s">
        <v>787</v>
      </c>
    </row>
    <row r="501" spans="1:13" ht="33.75">
      <c r="A501" s="63">
        <v>52</v>
      </c>
      <c r="B501" s="11" t="s">
        <v>8</v>
      </c>
      <c r="C501" s="63" t="s">
        <v>4</v>
      </c>
      <c r="D501" s="64"/>
      <c r="E501" s="11" t="s">
        <v>391</v>
      </c>
      <c r="F501" s="64"/>
      <c r="G501" s="12" t="s">
        <v>4</v>
      </c>
      <c r="H501" s="26">
        <v>3</v>
      </c>
      <c r="I501" s="26">
        <v>3</v>
      </c>
      <c r="J501" s="47">
        <v>3</v>
      </c>
      <c r="K501" s="50">
        <f t="shared" si="11"/>
        <v>0</v>
      </c>
      <c r="L501" s="26" t="s">
        <v>9</v>
      </c>
      <c r="M501" s="11" t="s">
        <v>787</v>
      </c>
    </row>
    <row r="502" spans="1:13" ht="22.5">
      <c r="A502" s="63">
        <v>53</v>
      </c>
      <c r="B502" s="11" t="s">
        <v>8</v>
      </c>
      <c r="C502" s="63" t="s">
        <v>4</v>
      </c>
      <c r="D502" s="64"/>
      <c r="E502" s="11" t="s">
        <v>392</v>
      </c>
      <c r="F502" s="64"/>
      <c r="G502" s="12" t="s">
        <v>4</v>
      </c>
      <c r="H502" s="26">
        <v>2.5</v>
      </c>
      <c r="I502" s="26">
        <v>2.5</v>
      </c>
      <c r="J502" s="47">
        <v>2.5</v>
      </c>
      <c r="K502" s="50">
        <f t="shared" si="11"/>
        <v>0</v>
      </c>
      <c r="L502" s="26" t="s">
        <v>9</v>
      </c>
      <c r="M502" s="11" t="s">
        <v>787</v>
      </c>
    </row>
    <row r="503" spans="1:13" ht="22.5">
      <c r="A503" s="63">
        <v>54</v>
      </c>
      <c r="B503" s="11" t="s">
        <v>8</v>
      </c>
      <c r="C503" s="63" t="s">
        <v>4</v>
      </c>
      <c r="D503" s="64"/>
      <c r="E503" s="11" t="s">
        <v>393</v>
      </c>
      <c r="F503" s="64"/>
      <c r="G503" s="12" t="s">
        <v>4</v>
      </c>
      <c r="H503" s="26">
        <v>2</v>
      </c>
      <c r="I503" s="26">
        <v>2</v>
      </c>
      <c r="J503" s="47">
        <v>2</v>
      </c>
      <c r="K503" s="50">
        <f t="shared" si="11"/>
        <v>0</v>
      </c>
      <c r="L503" s="26" t="s">
        <v>9</v>
      </c>
      <c r="M503" s="11" t="s">
        <v>787</v>
      </c>
    </row>
    <row r="504" spans="1:13" ht="33.75">
      <c r="A504" s="63">
        <v>55</v>
      </c>
      <c r="B504" s="11" t="s">
        <v>8</v>
      </c>
      <c r="C504" s="63" t="s">
        <v>4</v>
      </c>
      <c r="D504" s="64"/>
      <c r="E504" s="11" t="s">
        <v>394</v>
      </c>
      <c r="F504" s="64"/>
      <c r="G504" s="12" t="s">
        <v>4</v>
      </c>
      <c r="H504" s="26">
        <v>3</v>
      </c>
      <c r="I504" s="26">
        <v>3</v>
      </c>
      <c r="J504" s="47">
        <v>3</v>
      </c>
      <c r="K504" s="50">
        <f t="shared" si="11"/>
        <v>0</v>
      </c>
      <c r="L504" s="26" t="s">
        <v>9</v>
      </c>
      <c r="M504" s="11" t="s">
        <v>787</v>
      </c>
    </row>
    <row r="505" spans="1:13" ht="45">
      <c r="A505" s="63">
        <v>56</v>
      </c>
      <c r="B505" s="11" t="s">
        <v>8</v>
      </c>
      <c r="C505" s="63" t="s">
        <v>4</v>
      </c>
      <c r="D505" s="64"/>
      <c r="E505" s="11" t="s">
        <v>395</v>
      </c>
      <c r="F505" s="64"/>
      <c r="G505" s="12" t="s">
        <v>4</v>
      </c>
      <c r="H505" s="26">
        <v>0.7</v>
      </c>
      <c r="I505" s="26">
        <v>0.7</v>
      </c>
      <c r="J505" s="47">
        <v>0.7</v>
      </c>
      <c r="K505" s="50">
        <f t="shared" si="11"/>
        <v>0</v>
      </c>
      <c r="L505" s="26" t="s">
        <v>9</v>
      </c>
      <c r="M505" s="11" t="s">
        <v>787</v>
      </c>
    </row>
    <row r="506" spans="1:13" ht="33.75">
      <c r="A506" s="63">
        <v>57</v>
      </c>
      <c r="B506" s="11" t="s">
        <v>8</v>
      </c>
      <c r="C506" s="63" t="s">
        <v>4</v>
      </c>
      <c r="D506" s="64"/>
      <c r="E506" s="11" t="s">
        <v>396</v>
      </c>
      <c r="F506" s="64"/>
      <c r="G506" s="12" t="s">
        <v>4</v>
      </c>
      <c r="H506" s="26">
        <v>4</v>
      </c>
      <c r="I506" s="26">
        <v>4</v>
      </c>
      <c r="J506" s="47">
        <v>4</v>
      </c>
      <c r="K506" s="50">
        <f t="shared" si="11"/>
        <v>0</v>
      </c>
      <c r="L506" s="26" t="s">
        <v>9</v>
      </c>
      <c r="M506" s="11" t="s">
        <v>787</v>
      </c>
    </row>
    <row r="507" spans="1:13" ht="45">
      <c r="A507" s="63">
        <v>58</v>
      </c>
      <c r="B507" s="11" t="s">
        <v>8</v>
      </c>
      <c r="C507" s="63" t="s">
        <v>4</v>
      </c>
      <c r="D507" s="64"/>
      <c r="E507" s="11" t="s">
        <v>397</v>
      </c>
      <c r="F507" s="64"/>
      <c r="G507" s="12" t="s">
        <v>4</v>
      </c>
      <c r="H507" s="26">
        <v>3</v>
      </c>
      <c r="I507" s="26">
        <v>3</v>
      </c>
      <c r="J507" s="47">
        <v>3</v>
      </c>
      <c r="K507" s="50">
        <f t="shared" si="11"/>
        <v>0</v>
      </c>
      <c r="L507" s="26" t="s">
        <v>9</v>
      </c>
      <c r="M507" s="11" t="s">
        <v>787</v>
      </c>
    </row>
    <row r="508" spans="1:13" s="48" customFormat="1">
      <c r="A508" s="210" t="s">
        <v>659</v>
      </c>
      <c r="B508" s="211"/>
      <c r="C508" s="63"/>
      <c r="D508" s="63"/>
      <c r="E508" s="24"/>
      <c r="F508" s="63"/>
      <c r="G508" s="25"/>
      <c r="H508" s="59">
        <f>SUM(H450:H507)</f>
        <v>513.53</v>
      </c>
      <c r="I508" s="59">
        <f>SUM(I450:I507)</f>
        <v>513.53</v>
      </c>
      <c r="J508" s="59">
        <f>SUM(J450:J507)</f>
        <v>513.53</v>
      </c>
      <c r="K508" s="50">
        <f t="shared" si="11"/>
        <v>0</v>
      </c>
      <c r="L508" s="59"/>
      <c r="M508" s="24"/>
    </row>
    <row r="509" spans="1:13" s="48" customFormat="1" ht="31.5">
      <c r="A509" s="63">
        <v>1</v>
      </c>
      <c r="B509" s="24" t="s">
        <v>8</v>
      </c>
      <c r="C509" s="63" t="s">
        <v>5</v>
      </c>
      <c r="D509" s="50">
        <v>500</v>
      </c>
      <c r="E509" s="24" t="s">
        <v>400</v>
      </c>
      <c r="F509" s="63"/>
      <c r="G509" s="25" t="s">
        <v>5</v>
      </c>
      <c r="H509" s="27">
        <v>3</v>
      </c>
      <c r="I509" s="27">
        <v>3</v>
      </c>
      <c r="J509" s="50">
        <v>3</v>
      </c>
      <c r="K509" s="50">
        <f t="shared" si="11"/>
        <v>0</v>
      </c>
      <c r="L509" s="27" t="s">
        <v>445</v>
      </c>
      <c r="M509" s="24" t="s">
        <v>801</v>
      </c>
    </row>
    <row r="510" spans="1:13" ht="33.75">
      <c r="A510" s="63">
        <v>2</v>
      </c>
      <c r="B510" s="11" t="s">
        <v>8</v>
      </c>
      <c r="C510" s="64" t="s">
        <v>5</v>
      </c>
      <c r="D510" s="64"/>
      <c r="E510" s="11" t="s">
        <v>401</v>
      </c>
      <c r="F510" s="64"/>
      <c r="G510" s="12" t="s">
        <v>5</v>
      </c>
      <c r="H510" s="69">
        <v>3</v>
      </c>
      <c r="I510" s="69">
        <v>3</v>
      </c>
      <c r="J510" s="47">
        <v>3</v>
      </c>
      <c r="K510" s="50">
        <f t="shared" si="11"/>
        <v>0</v>
      </c>
      <c r="L510" s="69" t="s">
        <v>445</v>
      </c>
      <c r="M510" s="11" t="s">
        <v>787</v>
      </c>
    </row>
    <row r="511" spans="1:13" ht="33.75">
      <c r="A511" s="63">
        <v>3</v>
      </c>
      <c r="B511" s="11" t="s">
        <v>8</v>
      </c>
      <c r="C511" s="64" t="s">
        <v>5</v>
      </c>
      <c r="D511" s="64"/>
      <c r="E511" s="11" t="s">
        <v>402</v>
      </c>
      <c r="F511" s="64"/>
      <c r="G511" s="12" t="s">
        <v>5</v>
      </c>
      <c r="H511" s="69">
        <v>4</v>
      </c>
      <c r="I511" s="69">
        <v>4</v>
      </c>
      <c r="J511" s="47">
        <v>4</v>
      </c>
      <c r="K511" s="50">
        <f t="shared" si="11"/>
        <v>0</v>
      </c>
      <c r="L511" s="69" t="s">
        <v>445</v>
      </c>
      <c r="M511" s="11" t="s">
        <v>787</v>
      </c>
    </row>
    <row r="512" spans="1:13" ht="56.25">
      <c r="A512" s="63">
        <v>4</v>
      </c>
      <c r="B512" s="11" t="s">
        <v>8</v>
      </c>
      <c r="C512" s="64" t="s">
        <v>5</v>
      </c>
      <c r="D512" s="64"/>
      <c r="E512" s="11" t="s">
        <v>446</v>
      </c>
      <c r="F512" s="64"/>
      <c r="G512" s="12" t="s">
        <v>5</v>
      </c>
      <c r="H512" s="69">
        <v>1.3</v>
      </c>
      <c r="I512" s="69">
        <v>1.3</v>
      </c>
      <c r="J512" s="47">
        <v>1.3</v>
      </c>
      <c r="K512" s="50">
        <f t="shared" si="11"/>
        <v>0</v>
      </c>
      <c r="L512" s="69" t="s">
        <v>445</v>
      </c>
      <c r="M512" s="11" t="s">
        <v>787</v>
      </c>
    </row>
    <row r="513" spans="1:13" ht="22.5">
      <c r="A513" s="63">
        <v>5</v>
      </c>
      <c r="B513" s="11" t="s">
        <v>8</v>
      </c>
      <c r="C513" s="64" t="s">
        <v>5</v>
      </c>
      <c r="D513" s="64"/>
      <c r="E513" s="11" t="s">
        <v>403</v>
      </c>
      <c r="F513" s="64"/>
      <c r="G513" s="12" t="s">
        <v>5</v>
      </c>
      <c r="H513" s="69">
        <v>3</v>
      </c>
      <c r="I513" s="69">
        <v>3</v>
      </c>
      <c r="J513" s="47">
        <v>3</v>
      </c>
      <c r="K513" s="50">
        <f t="shared" si="11"/>
        <v>0</v>
      </c>
      <c r="L513" s="69" t="s">
        <v>445</v>
      </c>
      <c r="M513" s="11" t="s">
        <v>744</v>
      </c>
    </row>
    <row r="514" spans="1:13" ht="22.5">
      <c r="A514" s="63">
        <v>6</v>
      </c>
      <c r="B514" s="11" t="s">
        <v>8</v>
      </c>
      <c r="C514" s="64" t="s">
        <v>5</v>
      </c>
      <c r="D514" s="64"/>
      <c r="E514" s="11" t="s">
        <v>404</v>
      </c>
      <c r="F514" s="64"/>
      <c r="G514" s="12" t="s">
        <v>5</v>
      </c>
      <c r="H514" s="69">
        <v>1</v>
      </c>
      <c r="I514" s="69">
        <v>1</v>
      </c>
      <c r="J514" s="47">
        <v>1</v>
      </c>
      <c r="K514" s="50">
        <f t="shared" si="11"/>
        <v>0</v>
      </c>
      <c r="L514" s="69" t="s">
        <v>445</v>
      </c>
      <c r="M514" s="11" t="s">
        <v>744</v>
      </c>
    </row>
    <row r="515" spans="1:13" ht="33.75">
      <c r="A515" s="63">
        <v>7</v>
      </c>
      <c r="B515" s="11" t="s">
        <v>8</v>
      </c>
      <c r="C515" s="64" t="s">
        <v>5</v>
      </c>
      <c r="D515" s="64"/>
      <c r="E515" s="11" t="s">
        <v>405</v>
      </c>
      <c r="F515" s="64"/>
      <c r="G515" s="12" t="s">
        <v>5</v>
      </c>
      <c r="H515" s="69">
        <v>0.36</v>
      </c>
      <c r="I515" s="69">
        <v>0.36</v>
      </c>
      <c r="J515" s="47">
        <v>0.36</v>
      </c>
      <c r="K515" s="50">
        <f t="shared" si="11"/>
        <v>0</v>
      </c>
      <c r="L515" s="69" t="s">
        <v>445</v>
      </c>
      <c r="M515" s="11" t="s">
        <v>789</v>
      </c>
    </row>
    <row r="516" spans="1:13" ht="22.5">
      <c r="A516" s="63">
        <v>8</v>
      </c>
      <c r="B516" s="11" t="s">
        <v>8</v>
      </c>
      <c r="C516" s="64" t="s">
        <v>5</v>
      </c>
      <c r="D516" s="64"/>
      <c r="E516" s="11" t="s">
        <v>406</v>
      </c>
      <c r="F516" s="64"/>
      <c r="G516" s="12" t="s">
        <v>5</v>
      </c>
      <c r="H516" s="69">
        <v>25</v>
      </c>
      <c r="I516" s="69">
        <v>25</v>
      </c>
      <c r="J516" s="47">
        <v>25</v>
      </c>
      <c r="K516" s="50">
        <f t="shared" si="11"/>
        <v>0</v>
      </c>
      <c r="L516" s="69" t="s">
        <v>445</v>
      </c>
      <c r="M516" s="11" t="s">
        <v>788</v>
      </c>
    </row>
    <row r="517" spans="1:13" ht="33.75">
      <c r="A517" s="63">
        <v>9</v>
      </c>
      <c r="B517" s="11" t="s">
        <v>8</v>
      </c>
      <c r="C517" s="64" t="s">
        <v>5</v>
      </c>
      <c r="D517" s="64"/>
      <c r="E517" s="11" t="s">
        <v>407</v>
      </c>
      <c r="F517" s="64"/>
      <c r="G517" s="12" t="s">
        <v>5</v>
      </c>
      <c r="H517" s="69">
        <v>15</v>
      </c>
      <c r="I517" s="69">
        <v>15</v>
      </c>
      <c r="J517" s="47">
        <v>15</v>
      </c>
      <c r="K517" s="50">
        <f t="shared" si="11"/>
        <v>0</v>
      </c>
      <c r="L517" s="69" t="s">
        <v>445</v>
      </c>
      <c r="M517" s="11" t="s">
        <v>788</v>
      </c>
    </row>
    <row r="518" spans="1:13" ht="33.75">
      <c r="A518" s="63">
        <v>10</v>
      </c>
      <c r="B518" s="11" t="s">
        <v>8</v>
      </c>
      <c r="C518" s="64" t="s">
        <v>5</v>
      </c>
      <c r="D518" s="64"/>
      <c r="E518" s="11" t="s">
        <v>408</v>
      </c>
      <c r="F518" s="64"/>
      <c r="G518" s="12" t="s">
        <v>5</v>
      </c>
      <c r="H518" s="69">
        <v>10</v>
      </c>
      <c r="I518" s="69">
        <v>10</v>
      </c>
      <c r="J518" s="47">
        <v>10</v>
      </c>
      <c r="K518" s="50">
        <f t="shared" si="11"/>
        <v>0</v>
      </c>
      <c r="L518" s="69" t="s">
        <v>445</v>
      </c>
      <c r="M518" s="11" t="s">
        <v>788</v>
      </c>
    </row>
    <row r="519" spans="1:13" ht="22.5">
      <c r="A519" s="63">
        <v>11</v>
      </c>
      <c r="B519" s="11" t="s">
        <v>286</v>
      </c>
      <c r="C519" s="64" t="s">
        <v>5</v>
      </c>
      <c r="D519" s="64"/>
      <c r="E519" s="11" t="s">
        <v>409</v>
      </c>
      <c r="F519" s="64"/>
      <c r="G519" s="12" t="s">
        <v>5</v>
      </c>
      <c r="H519" s="69">
        <v>20</v>
      </c>
      <c r="I519" s="69">
        <v>20</v>
      </c>
      <c r="J519" s="47">
        <v>20</v>
      </c>
      <c r="K519" s="50">
        <f t="shared" si="11"/>
        <v>0</v>
      </c>
      <c r="L519" s="69" t="s">
        <v>445</v>
      </c>
      <c r="M519" s="11" t="s">
        <v>553</v>
      </c>
    </row>
    <row r="520" spans="1:13" ht="33.75">
      <c r="A520" s="63">
        <v>12</v>
      </c>
      <c r="B520" s="11" t="s">
        <v>11</v>
      </c>
      <c r="C520" s="64" t="s">
        <v>5</v>
      </c>
      <c r="D520" s="64"/>
      <c r="E520" s="11" t="s">
        <v>410</v>
      </c>
      <c r="F520" s="64"/>
      <c r="G520" s="12" t="s">
        <v>5</v>
      </c>
      <c r="H520" s="69">
        <v>10</v>
      </c>
      <c r="I520" s="69">
        <v>10</v>
      </c>
      <c r="J520" s="47">
        <v>10</v>
      </c>
      <c r="K520" s="50">
        <f t="shared" si="11"/>
        <v>0</v>
      </c>
      <c r="L520" s="69" t="s">
        <v>445</v>
      </c>
      <c r="M520" s="11" t="s">
        <v>513</v>
      </c>
    </row>
    <row r="521" spans="1:13" ht="33.75">
      <c r="A521" s="63">
        <v>13</v>
      </c>
      <c r="B521" s="11" t="s">
        <v>11</v>
      </c>
      <c r="C521" s="64" t="s">
        <v>5</v>
      </c>
      <c r="D521" s="64"/>
      <c r="E521" s="11" t="s">
        <v>411</v>
      </c>
      <c r="F521" s="64"/>
      <c r="G521" s="12" t="s">
        <v>5</v>
      </c>
      <c r="H521" s="69">
        <v>15</v>
      </c>
      <c r="I521" s="69">
        <v>15</v>
      </c>
      <c r="J521" s="47">
        <v>15</v>
      </c>
      <c r="K521" s="50">
        <f t="shared" si="11"/>
        <v>0</v>
      </c>
      <c r="L521" s="69" t="s">
        <v>445</v>
      </c>
      <c r="M521" s="11" t="s">
        <v>513</v>
      </c>
    </row>
    <row r="522" spans="1:13" ht="22.5">
      <c r="A522" s="63">
        <v>14</v>
      </c>
      <c r="B522" s="11" t="s">
        <v>11</v>
      </c>
      <c r="C522" s="64" t="s">
        <v>5</v>
      </c>
      <c r="D522" s="64"/>
      <c r="E522" s="11" t="s">
        <v>412</v>
      </c>
      <c r="F522" s="64"/>
      <c r="G522" s="12" t="s">
        <v>5</v>
      </c>
      <c r="H522" s="69">
        <v>5</v>
      </c>
      <c r="I522" s="69">
        <v>5</v>
      </c>
      <c r="J522" s="47">
        <v>5</v>
      </c>
      <c r="K522" s="50">
        <f t="shared" si="11"/>
        <v>0</v>
      </c>
      <c r="L522" s="69" t="s">
        <v>445</v>
      </c>
      <c r="M522" s="11" t="s">
        <v>513</v>
      </c>
    </row>
    <row r="523" spans="1:13" ht="33.75">
      <c r="A523" s="63">
        <v>15</v>
      </c>
      <c r="B523" s="11" t="s">
        <v>119</v>
      </c>
      <c r="C523" s="64" t="s">
        <v>5</v>
      </c>
      <c r="D523" s="64"/>
      <c r="E523" s="11" t="s">
        <v>413</v>
      </c>
      <c r="F523" s="64"/>
      <c r="G523" s="12" t="s">
        <v>5</v>
      </c>
      <c r="H523" s="69">
        <v>8</v>
      </c>
      <c r="I523" s="69">
        <v>8</v>
      </c>
      <c r="J523" s="47">
        <v>8</v>
      </c>
      <c r="K523" s="50">
        <f t="shared" si="11"/>
        <v>0</v>
      </c>
      <c r="L523" s="69" t="s">
        <v>9</v>
      </c>
      <c r="M523" s="11" t="s">
        <v>118</v>
      </c>
    </row>
    <row r="524" spans="1:13" ht="56.25">
      <c r="A524" s="63">
        <v>16</v>
      </c>
      <c r="B524" s="11" t="s">
        <v>444</v>
      </c>
      <c r="C524" s="64" t="s">
        <v>5</v>
      </c>
      <c r="D524" s="64"/>
      <c r="E524" s="11" t="s">
        <v>414</v>
      </c>
      <c r="F524" s="64"/>
      <c r="G524" s="12" t="s">
        <v>5</v>
      </c>
      <c r="H524" s="69">
        <v>50</v>
      </c>
      <c r="I524" s="69">
        <v>50</v>
      </c>
      <c r="J524" s="47">
        <v>50</v>
      </c>
      <c r="K524" s="50">
        <f t="shared" si="11"/>
        <v>0</v>
      </c>
      <c r="L524" s="69" t="s">
        <v>445</v>
      </c>
      <c r="M524" s="11" t="s">
        <v>444</v>
      </c>
    </row>
    <row r="525" spans="1:13" ht="33.75">
      <c r="A525" s="63">
        <v>17</v>
      </c>
      <c r="B525" s="11" t="s">
        <v>11</v>
      </c>
      <c r="C525" s="64" t="s">
        <v>5</v>
      </c>
      <c r="D525" s="64"/>
      <c r="E525" s="11" t="s">
        <v>415</v>
      </c>
      <c r="F525" s="64"/>
      <c r="G525" s="12" t="s">
        <v>5</v>
      </c>
      <c r="H525" s="69">
        <v>0.7</v>
      </c>
      <c r="I525" s="69">
        <v>0.7</v>
      </c>
      <c r="J525" s="47">
        <v>0.7</v>
      </c>
      <c r="K525" s="50">
        <f t="shared" si="11"/>
        <v>0</v>
      </c>
      <c r="L525" s="69" t="s">
        <v>9</v>
      </c>
      <c r="M525" s="11" t="s">
        <v>513</v>
      </c>
    </row>
    <row r="526" spans="1:13" ht="45">
      <c r="A526" s="63">
        <v>18</v>
      </c>
      <c r="B526" s="11" t="s">
        <v>119</v>
      </c>
      <c r="C526" s="64" t="s">
        <v>5</v>
      </c>
      <c r="D526" s="64"/>
      <c r="E526" s="11" t="s">
        <v>416</v>
      </c>
      <c r="F526" s="64"/>
      <c r="G526" s="12" t="s">
        <v>5</v>
      </c>
      <c r="H526" s="69">
        <v>25</v>
      </c>
      <c r="I526" s="69">
        <v>25</v>
      </c>
      <c r="J526" s="47">
        <v>25</v>
      </c>
      <c r="K526" s="50">
        <f t="shared" si="11"/>
        <v>0</v>
      </c>
      <c r="L526" s="69" t="s">
        <v>445</v>
      </c>
      <c r="M526" s="11" t="s">
        <v>118</v>
      </c>
    </row>
    <row r="527" spans="1:13" ht="33.75">
      <c r="A527" s="63">
        <v>19</v>
      </c>
      <c r="B527" s="11" t="s">
        <v>8</v>
      </c>
      <c r="C527" s="64" t="s">
        <v>5</v>
      </c>
      <c r="D527" s="64"/>
      <c r="E527" s="11" t="s">
        <v>417</v>
      </c>
      <c r="F527" s="64"/>
      <c r="G527" s="12" t="s">
        <v>5</v>
      </c>
      <c r="H527" s="69">
        <v>25</v>
      </c>
      <c r="I527" s="69">
        <v>25</v>
      </c>
      <c r="J527" s="47">
        <v>25</v>
      </c>
      <c r="K527" s="50">
        <f t="shared" si="11"/>
        <v>0</v>
      </c>
      <c r="L527" s="69" t="s">
        <v>9</v>
      </c>
      <c r="M527" s="11" t="s">
        <v>788</v>
      </c>
    </row>
    <row r="528" spans="1:13" ht="22.5">
      <c r="A528" s="63">
        <v>20</v>
      </c>
      <c r="B528" s="11" t="s">
        <v>8</v>
      </c>
      <c r="C528" s="64" t="s">
        <v>5</v>
      </c>
      <c r="D528" s="64"/>
      <c r="E528" s="11" t="s">
        <v>418</v>
      </c>
      <c r="F528" s="64"/>
      <c r="G528" s="12" t="s">
        <v>5</v>
      </c>
      <c r="H528" s="69">
        <v>5</v>
      </c>
      <c r="I528" s="69">
        <v>5</v>
      </c>
      <c r="J528" s="47">
        <v>5</v>
      </c>
      <c r="K528" s="50">
        <f t="shared" si="11"/>
        <v>0</v>
      </c>
      <c r="L528" s="69" t="s">
        <v>9</v>
      </c>
      <c r="M528" s="11" t="s">
        <v>787</v>
      </c>
    </row>
    <row r="529" spans="1:13" ht="33.75">
      <c r="A529" s="63">
        <v>21</v>
      </c>
      <c r="B529" s="11" t="s">
        <v>8</v>
      </c>
      <c r="C529" s="64" t="s">
        <v>5</v>
      </c>
      <c r="D529" s="64"/>
      <c r="E529" s="11" t="s">
        <v>419</v>
      </c>
      <c r="F529" s="64"/>
      <c r="G529" s="12" t="s">
        <v>5</v>
      </c>
      <c r="H529" s="69">
        <v>1</v>
      </c>
      <c r="I529" s="69">
        <v>1</v>
      </c>
      <c r="J529" s="47">
        <v>1</v>
      </c>
      <c r="K529" s="50">
        <f t="shared" si="11"/>
        <v>0</v>
      </c>
      <c r="L529" s="69" t="s">
        <v>9</v>
      </c>
      <c r="M529" s="11" t="s">
        <v>787</v>
      </c>
    </row>
    <row r="530" spans="1:13" ht="33.75">
      <c r="A530" s="63">
        <v>22</v>
      </c>
      <c r="B530" s="11" t="s">
        <v>8</v>
      </c>
      <c r="C530" s="64" t="s">
        <v>5</v>
      </c>
      <c r="D530" s="64"/>
      <c r="E530" s="11" t="s">
        <v>420</v>
      </c>
      <c r="F530" s="64"/>
      <c r="G530" s="12" t="s">
        <v>5</v>
      </c>
      <c r="H530" s="69">
        <v>5</v>
      </c>
      <c r="I530" s="69">
        <v>5</v>
      </c>
      <c r="J530" s="47">
        <v>5</v>
      </c>
      <c r="K530" s="50">
        <f t="shared" si="11"/>
        <v>0</v>
      </c>
      <c r="L530" s="69" t="s">
        <v>9</v>
      </c>
      <c r="M530" s="11" t="s">
        <v>788</v>
      </c>
    </row>
    <row r="531" spans="1:13" ht="33.75">
      <c r="A531" s="63">
        <v>23</v>
      </c>
      <c r="B531" s="11" t="s">
        <v>8</v>
      </c>
      <c r="C531" s="64" t="s">
        <v>5</v>
      </c>
      <c r="D531" s="64"/>
      <c r="E531" s="11" t="s">
        <v>421</v>
      </c>
      <c r="F531" s="64"/>
      <c r="G531" s="12" t="s">
        <v>5</v>
      </c>
      <c r="H531" s="69">
        <v>3.45</v>
      </c>
      <c r="I531" s="69">
        <v>3.45</v>
      </c>
      <c r="J531" s="47">
        <v>3.45</v>
      </c>
      <c r="K531" s="50">
        <f t="shared" si="11"/>
        <v>0</v>
      </c>
      <c r="L531" s="69" t="s">
        <v>9</v>
      </c>
      <c r="M531" s="11" t="s">
        <v>744</v>
      </c>
    </row>
    <row r="532" spans="1:13" ht="33.75">
      <c r="A532" s="63">
        <v>24</v>
      </c>
      <c r="B532" s="11" t="s">
        <v>8</v>
      </c>
      <c r="C532" s="64" t="s">
        <v>5</v>
      </c>
      <c r="D532" s="64"/>
      <c r="E532" s="11" t="s">
        <v>422</v>
      </c>
      <c r="F532" s="64"/>
      <c r="G532" s="12" t="s">
        <v>5</v>
      </c>
      <c r="H532" s="69">
        <v>1.85</v>
      </c>
      <c r="I532" s="69">
        <v>1.85</v>
      </c>
      <c r="J532" s="47">
        <v>1.85</v>
      </c>
      <c r="K532" s="50">
        <f t="shared" si="11"/>
        <v>0</v>
      </c>
      <c r="L532" s="69" t="s">
        <v>9</v>
      </c>
      <c r="M532" s="11" t="s">
        <v>789</v>
      </c>
    </row>
    <row r="533" spans="1:13" ht="33.75">
      <c r="A533" s="63">
        <v>25</v>
      </c>
      <c r="B533" s="11" t="s">
        <v>119</v>
      </c>
      <c r="C533" s="64" t="s">
        <v>5</v>
      </c>
      <c r="D533" s="64"/>
      <c r="E533" s="11" t="s">
        <v>423</v>
      </c>
      <c r="F533" s="64"/>
      <c r="G533" s="12" t="s">
        <v>5</v>
      </c>
      <c r="H533" s="69">
        <v>15</v>
      </c>
      <c r="I533" s="69">
        <v>15</v>
      </c>
      <c r="J533" s="47">
        <v>15</v>
      </c>
      <c r="K533" s="50">
        <f t="shared" si="11"/>
        <v>0</v>
      </c>
      <c r="L533" s="69" t="s">
        <v>9</v>
      </c>
      <c r="M533" s="11" t="s">
        <v>118</v>
      </c>
    </row>
    <row r="534" spans="1:13" ht="22.5">
      <c r="A534" s="63">
        <v>26</v>
      </c>
      <c r="B534" s="11" t="s">
        <v>119</v>
      </c>
      <c r="C534" s="64" t="s">
        <v>5</v>
      </c>
      <c r="D534" s="64"/>
      <c r="E534" s="11" t="s">
        <v>424</v>
      </c>
      <c r="F534" s="64"/>
      <c r="G534" s="12" t="s">
        <v>5</v>
      </c>
      <c r="H534" s="69">
        <v>15</v>
      </c>
      <c r="I534" s="69">
        <v>15</v>
      </c>
      <c r="J534" s="47">
        <v>15</v>
      </c>
      <c r="K534" s="50">
        <f t="shared" si="11"/>
        <v>0</v>
      </c>
      <c r="L534" s="69" t="s">
        <v>9</v>
      </c>
      <c r="M534" s="11" t="s">
        <v>118</v>
      </c>
    </row>
    <row r="535" spans="1:13" ht="33.75">
      <c r="A535" s="63">
        <v>27</v>
      </c>
      <c r="B535" s="11" t="s">
        <v>119</v>
      </c>
      <c r="C535" s="64" t="s">
        <v>5</v>
      </c>
      <c r="D535" s="64"/>
      <c r="E535" s="11" t="s">
        <v>425</v>
      </c>
      <c r="F535" s="64"/>
      <c r="G535" s="12" t="s">
        <v>5</v>
      </c>
      <c r="H535" s="69">
        <v>15</v>
      </c>
      <c r="I535" s="69">
        <v>15</v>
      </c>
      <c r="J535" s="47">
        <v>15</v>
      </c>
      <c r="K535" s="50">
        <f t="shared" si="11"/>
        <v>0</v>
      </c>
      <c r="L535" s="69" t="s">
        <v>445</v>
      </c>
      <c r="M535" s="11" t="s">
        <v>118</v>
      </c>
    </row>
    <row r="536" spans="1:13" ht="33.75">
      <c r="A536" s="63">
        <v>28</v>
      </c>
      <c r="B536" s="11" t="s">
        <v>119</v>
      </c>
      <c r="C536" s="64" t="s">
        <v>5</v>
      </c>
      <c r="D536" s="64"/>
      <c r="E536" s="11" t="s">
        <v>426</v>
      </c>
      <c r="F536" s="64"/>
      <c r="G536" s="12" t="s">
        <v>5</v>
      </c>
      <c r="H536" s="69">
        <v>25</v>
      </c>
      <c r="I536" s="69">
        <v>25</v>
      </c>
      <c r="J536" s="47">
        <v>25</v>
      </c>
      <c r="K536" s="50">
        <f t="shared" si="11"/>
        <v>0</v>
      </c>
      <c r="L536" s="69" t="s">
        <v>445</v>
      </c>
      <c r="M536" s="11" t="s">
        <v>118</v>
      </c>
    </row>
    <row r="537" spans="1:13" ht="22.5">
      <c r="A537" s="63">
        <v>29</v>
      </c>
      <c r="B537" s="11" t="s">
        <v>11</v>
      </c>
      <c r="C537" s="64" t="s">
        <v>5</v>
      </c>
      <c r="D537" s="64"/>
      <c r="E537" s="11" t="s">
        <v>427</v>
      </c>
      <c r="F537" s="64"/>
      <c r="G537" s="12" t="s">
        <v>5</v>
      </c>
      <c r="H537" s="69">
        <v>25</v>
      </c>
      <c r="I537" s="69">
        <v>25</v>
      </c>
      <c r="J537" s="47">
        <v>25</v>
      </c>
      <c r="K537" s="50">
        <f t="shared" si="11"/>
        <v>0</v>
      </c>
      <c r="L537" s="69" t="s">
        <v>9</v>
      </c>
      <c r="M537" s="11" t="s">
        <v>513</v>
      </c>
    </row>
    <row r="538" spans="1:13" ht="22.5">
      <c r="A538" s="63">
        <v>30</v>
      </c>
      <c r="B538" s="11" t="s">
        <v>10</v>
      </c>
      <c r="C538" s="64" t="s">
        <v>5</v>
      </c>
      <c r="D538" s="64"/>
      <c r="E538" s="11" t="s">
        <v>428</v>
      </c>
      <c r="F538" s="64"/>
      <c r="G538" s="12" t="s">
        <v>5</v>
      </c>
      <c r="H538" s="69">
        <v>25</v>
      </c>
      <c r="I538" s="69">
        <v>25</v>
      </c>
      <c r="J538" s="47">
        <v>25</v>
      </c>
      <c r="K538" s="50">
        <f t="shared" si="11"/>
        <v>0</v>
      </c>
      <c r="L538" s="69" t="s">
        <v>9</v>
      </c>
      <c r="M538" s="11" t="s">
        <v>512</v>
      </c>
    </row>
    <row r="539" spans="1:13" ht="33.75">
      <c r="A539" s="63">
        <v>31</v>
      </c>
      <c r="B539" s="11" t="s">
        <v>8</v>
      </c>
      <c r="C539" s="64" t="s">
        <v>5</v>
      </c>
      <c r="D539" s="64"/>
      <c r="E539" s="11" t="s">
        <v>429</v>
      </c>
      <c r="F539" s="64"/>
      <c r="G539" s="12" t="s">
        <v>5</v>
      </c>
      <c r="H539" s="69">
        <v>20</v>
      </c>
      <c r="I539" s="69">
        <v>20</v>
      </c>
      <c r="J539" s="47">
        <v>20</v>
      </c>
      <c r="K539" s="50">
        <f t="shared" si="11"/>
        <v>0</v>
      </c>
      <c r="L539" s="69" t="s">
        <v>445</v>
      </c>
      <c r="M539" s="11" t="s">
        <v>788</v>
      </c>
    </row>
    <row r="540" spans="1:13" ht="22.5">
      <c r="A540" s="63">
        <v>32</v>
      </c>
      <c r="B540" s="11" t="s">
        <v>8</v>
      </c>
      <c r="C540" s="64" t="s">
        <v>5</v>
      </c>
      <c r="D540" s="64"/>
      <c r="E540" s="11" t="s">
        <v>430</v>
      </c>
      <c r="F540" s="64"/>
      <c r="G540" s="12" t="s">
        <v>5</v>
      </c>
      <c r="H540" s="69">
        <v>4</v>
      </c>
      <c r="I540" s="69">
        <v>4</v>
      </c>
      <c r="J540" s="47">
        <v>4</v>
      </c>
      <c r="K540" s="50">
        <f t="shared" ref="K540:K603" si="12">H540-J540</f>
        <v>0</v>
      </c>
      <c r="L540" s="69" t="s">
        <v>9</v>
      </c>
      <c r="M540" s="11" t="s">
        <v>788</v>
      </c>
    </row>
    <row r="541" spans="1:13" ht="33.75">
      <c r="A541" s="63">
        <v>33</v>
      </c>
      <c r="B541" s="11" t="s">
        <v>8</v>
      </c>
      <c r="C541" s="64" t="s">
        <v>5</v>
      </c>
      <c r="D541" s="64"/>
      <c r="E541" s="11" t="s">
        <v>431</v>
      </c>
      <c r="F541" s="64"/>
      <c r="G541" s="12" t="s">
        <v>5</v>
      </c>
      <c r="H541" s="69">
        <v>1</v>
      </c>
      <c r="I541" s="69">
        <v>1</v>
      </c>
      <c r="J541" s="47">
        <v>1</v>
      </c>
      <c r="K541" s="50">
        <f t="shared" si="12"/>
        <v>0</v>
      </c>
      <c r="L541" s="69" t="s">
        <v>9</v>
      </c>
      <c r="M541" s="11" t="s">
        <v>788</v>
      </c>
    </row>
    <row r="542" spans="1:13" ht="22.5">
      <c r="A542" s="63">
        <v>34</v>
      </c>
      <c r="B542" s="11" t="s">
        <v>8</v>
      </c>
      <c r="C542" s="64" t="s">
        <v>5</v>
      </c>
      <c r="D542" s="64"/>
      <c r="E542" s="11" t="s">
        <v>432</v>
      </c>
      <c r="F542" s="64"/>
      <c r="G542" s="12" t="s">
        <v>5</v>
      </c>
      <c r="H542" s="69">
        <v>6</v>
      </c>
      <c r="I542" s="69">
        <v>6</v>
      </c>
      <c r="J542" s="47">
        <v>6</v>
      </c>
      <c r="K542" s="50">
        <f t="shared" si="12"/>
        <v>0</v>
      </c>
      <c r="L542" s="69" t="s">
        <v>9</v>
      </c>
      <c r="M542" s="11" t="s">
        <v>788</v>
      </c>
    </row>
    <row r="543" spans="1:13" ht="33.75">
      <c r="A543" s="63">
        <v>35</v>
      </c>
      <c r="B543" s="11" t="s">
        <v>8</v>
      </c>
      <c r="C543" s="64" t="s">
        <v>5</v>
      </c>
      <c r="D543" s="64"/>
      <c r="E543" s="11" t="s">
        <v>433</v>
      </c>
      <c r="F543" s="64"/>
      <c r="G543" s="12" t="s">
        <v>5</v>
      </c>
      <c r="H543" s="69">
        <v>4</v>
      </c>
      <c r="I543" s="69">
        <v>4</v>
      </c>
      <c r="J543" s="47">
        <v>4</v>
      </c>
      <c r="K543" s="50">
        <f t="shared" si="12"/>
        <v>0</v>
      </c>
      <c r="L543" s="69" t="s">
        <v>9</v>
      </c>
      <c r="M543" s="11" t="s">
        <v>788</v>
      </c>
    </row>
    <row r="544" spans="1:13" ht="33.75">
      <c r="A544" s="63">
        <v>36</v>
      </c>
      <c r="B544" s="11" t="s">
        <v>8</v>
      </c>
      <c r="C544" s="64" t="s">
        <v>5</v>
      </c>
      <c r="D544" s="64"/>
      <c r="E544" s="11" t="s">
        <v>434</v>
      </c>
      <c r="F544" s="64"/>
      <c r="G544" s="12" t="s">
        <v>5</v>
      </c>
      <c r="H544" s="69">
        <v>25</v>
      </c>
      <c r="I544" s="69">
        <v>25</v>
      </c>
      <c r="J544" s="47">
        <v>25</v>
      </c>
      <c r="K544" s="50">
        <f t="shared" si="12"/>
        <v>0</v>
      </c>
      <c r="L544" s="69" t="s">
        <v>9</v>
      </c>
      <c r="M544" s="11" t="s">
        <v>788</v>
      </c>
    </row>
    <row r="545" spans="1:14" ht="33.75">
      <c r="A545" s="63">
        <v>37</v>
      </c>
      <c r="B545" s="11" t="s">
        <v>8</v>
      </c>
      <c r="C545" s="64" t="s">
        <v>5</v>
      </c>
      <c r="D545" s="64"/>
      <c r="E545" s="11" t="s">
        <v>435</v>
      </c>
      <c r="F545" s="64"/>
      <c r="G545" s="12" t="s">
        <v>5</v>
      </c>
      <c r="H545" s="69">
        <v>9.4</v>
      </c>
      <c r="I545" s="69">
        <v>9.4</v>
      </c>
      <c r="J545" s="47">
        <v>9.4</v>
      </c>
      <c r="K545" s="50">
        <f t="shared" si="12"/>
        <v>0</v>
      </c>
      <c r="L545" s="69" t="s">
        <v>9</v>
      </c>
      <c r="M545" s="11" t="s">
        <v>788</v>
      </c>
    </row>
    <row r="546" spans="1:14" ht="22.5">
      <c r="A546" s="63">
        <v>38</v>
      </c>
      <c r="B546" s="11" t="s">
        <v>8</v>
      </c>
      <c r="C546" s="64" t="s">
        <v>5</v>
      </c>
      <c r="D546" s="64"/>
      <c r="E546" s="11" t="s">
        <v>436</v>
      </c>
      <c r="F546" s="64"/>
      <c r="G546" s="12" t="s">
        <v>5</v>
      </c>
      <c r="H546" s="69">
        <v>5</v>
      </c>
      <c r="I546" s="69">
        <v>5</v>
      </c>
      <c r="J546" s="47">
        <v>5</v>
      </c>
      <c r="K546" s="50">
        <f t="shared" si="12"/>
        <v>0</v>
      </c>
      <c r="L546" s="69" t="s">
        <v>445</v>
      </c>
      <c r="M546" s="11" t="s">
        <v>744</v>
      </c>
    </row>
    <row r="547" spans="1:14" ht="22.5">
      <c r="A547" s="63">
        <v>39</v>
      </c>
      <c r="B547" s="11" t="s">
        <v>8</v>
      </c>
      <c r="C547" s="64" t="s">
        <v>5</v>
      </c>
      <c r="D547" s="64"/>
      <c r="E547" s="11" t="s">
        <v>437</v>
      </c>
      <c r="F547" s="64"/>
      <c r="G547" s="12" t="s">
        <v>5</v>
      </c>
      <c r="H547" s="69">
        <v>3</v>
      </c>
      <c r="I547" s="69">
        <v>3</v>
      </c>
      <c r="J547" s="47">
        <v>3</v>
      </c>
      <c r="K547" s="50">
        <f t="shared" si="12"/>
        <v>0</v>
      </c>
      <c r="L547" s="69" t="s">
        <v>9</v>
      </c>
      <c r="M547" s="11" t="s">
        <v>787</v>
      </c>
    </row>
    <row r="548" spans="1:14" ht="33.75">
      <c r="A548" s="63">
        <v>40</v>
      </c>
      <c r="B548" s="11" t="s">
        <v>8</v>
      </c>
      <c r="C548" s="64" t="s">
        <v>5</v>
      </c>
      <c r="D548" s="64"/>
      <c r="E548" s="11" t="s">
        <v>438</v>
      </c>
      <c r="F548" s="64"/>
      <c r="G548" s="12" t="s">
        <v>5</v>
      </c>
      <c r="H548" s="69">
        <v>3</v>
      </c>
      <c r="I548" s="69">
        <v>3</v>
      </c>
      <c r="J548" s="47">
        <v>0</v>
      </c>
      <c r="K548" s="50">
        <f t="shared" si="12"/>
        <v>3</v>
      </c>
      <c r="L548" s="69" t="s">
        <v>807</v>
      </c>
      <c r="M548" s="11" t="s">
        <v>787</v>
      </c>
    </row>
    <row r="549" spans="1:14" ht="33.75">
      <c r="A549" s="63">
        <v>41</v>
      </c>
      <c r="B549" s="11" t="s">
        <v>8</v>
      </c>
      <c r="C549" s="64" t="s">
        <v>5</v>
      </c>
      <c r="D549" s="64"/>
      <c r="E549" s="11" t="s">
        <v>439</v>
      </c>
      <c r="F549" s="64"/>
      <c r="G549" s="12" t="s">
        <v>5</v>
      </c>
      <c r="H549" s="69">
        <v>3</v>
      </c>
      <c r="I549" s="69">
        <v>3</v>
      </c>
      <c r="J549" s="47">
        <v>0</v>
      </c>
      <c r="K549" s="50">
        <f t="shared" si="12"/>
        <v>3</v>
      </c>
      <c r="L549" s="69" t="s">
        <v>807</v>
      </c>
      <c r="M549" s="11" t="s">
        <v>787</v>
      </c>
    </row>
    <row r="550" spans="1:14" ht="22.5">
      <c r="A550" s="63">
        <v>42</v>
      </c>
      <c r="B550" s="11" t="s">
        <v>8</v>
      </c>
      <c r="C550" s="64" t="s">
        <v>5</v>
      </c>
      <c r="D550" s="64"/>
      <c r="E550" s="11" t="s">
        <v>440</v>
      </c>
      <c r="F550" s="64"/>
      <c r="G550" s="12" t="s">
        <v>5</v>
      </c>
      <c r="H550" s="69">
        <v>3.3</v>
      </c>
      <c r="I550" s="69">
        <v>3.3</v>
      </c>
      <c r="J550" s="47">
        <v>3.3</v>
      </c>
      <c r="K550" s="50">
        <f t="shared" si="12"/>
        <v>0</v>
      </c>
      <c r="L550" s="69" t="s">
        <v>9</v>
      </c>
      <c r="M550" s="11" t="s">
        <v>789</v>
      </c>
    </row>
    <row r="551" spans="1:14" ht="33.75">
      <c r="A551" s="63">
        <v>43</v>
      </c>
      <c r="B551" s="11" t="s">
        <v>8</v>
      </c>
      <c r="C551" s="64" t="s">
        <v>5</v>
      </c>
      <c r="D551" s="64"/>
      <c r="E551" s="11" t="s">
        <v>441</v>
      </c>
      <c r="F551" s="64"/>
      <c r="G551" s="12" t="s">
        <v>5</v>
      </c>
      <c r="H551" s="69">
        <v>3.3</v>
      </c>
      <c r="I551" s="69">
        <v>3.3</v>
      </c>
      <c r="J551" s="47">
        <v>3.3</v>
      </c>
      <c r="K551" s="50">
        <f t="shared" si="12"/>
        <v>0</v>
      </c>
      <c r="L551" s="69" t="s">
        <v>9</v>
      </c>
      <c r="M551" s="11" t="s">
        <v>789</v>
      </c>
    </row>
    <row r="552" spans="1:14" ht="112.5">
      <c r="A552" s="63">
        <v>44</v>
      </c>
      <c r="B552" s="11" t="s">
        <v>11</v>
      </c>
      <c r="C552" s="64" t="s">
        <v>5</v>
      </c>
      <c r="D552" s="64"/>
      <c r="E552" s="11" t="s">
        <v>442</v>
      </c>
      <c r="F552" s="64"/>
      <c r="G552" s="12" t="s">
        <v>5</v>
      </c>
      <c r="H552" s="69">
        <v>20</v>
      </c>
      <c r="I552" s="69">
        <v>20</v>
      </c>
      <c r="J552" s="47">
        <v>20</v>
      </c>
      <c r="K552" s="50">
        <f t="shared" si="12"/>
        <v>0</v>
      </c>
      <c r="L552" s="69" t="s">
        <v>9</v>
      </c>
      <c r="M552" s="11" t="s">
        <v>513</v>
      </c>
    </row>
    <row r="553" spans="1:14" ht="112.5">
      <c r="A553" s="63">
        <v>45</v>
      </c>
      <c r="B553" s="11" t="s">
        <v>10</v>
      </c>
      <c r="C553" s="64" t="s">
        <v>5</v>
      </c>
      <c r="D553" s="64"/>
      <c r="E553" s="11" t="s">
        <v>443</v>
      </c>
      <c r="F553" s="64"/>
      <c r="G553" s="12" t="s">
        <v>5</v>
      </c>
      <c r="H553" s="69">
        <v>20</v>
      </c>
      <c r="I553" s="69">
        <v>20</v>
      </c>
      <c r="J553" s="47">
        <v>20</v>
      </c>
      <c r="K553" s="50">
        <f t="shared" si="12"/>
        <v>0</v>
      </c>
      <c r="L553" s="69" t="s">
        <v>9</v>
      </c>
      <c r="M553" s="11" t="s">
        <v>512</v>
      </c>
      <c r="N553" s="61">
        <f>H557+1.4+0.11</f>
        <v>506.17999999999995</v>
      </c>
    </row>
    <row r="554" spans="1:14" ht="22.5">
      <c r="A554" s="63">
        <v>46</v>
      </c>
      <c r="B554" s="11" t="s">
        <v>8</v>
      </c>
      <c r="C554" s="64" t="s">
        <v>5</v>
      </c>
      <c r="D554" s="64"/>
      <c r="E554" s="11" t="s">
        <v>727</v>
      </c>
      <c r="F554" s="64"/>
      <c r="G554" s="12" t="s">
        <v>5</v>
      </c>
      <c r="H554" s="69">
        <v>12.5</v>
      </c>
      <c r="I554" s="69">
        <v>12.5</v>
      </c>
      <c r="J554" s="47">
        <v>12.5</v>
      </c>
      <c r="K554" s="50">
        <f t="shared" si="12"/>
        <v>0</v>
      </c>
      <c r="L554" s="69" t="s">
        <v>9</v>
      </c>
      <c r="M554" s="11" t="s">
        <v>788</v>
      </c>
      <c r="N554" s="61"/>
    </row>
    <row r="555" spans="1:14" ht="22.5">
      <c r="A555" s="63">
        <v>47</v>
      </c>
      <c r="B555" s="70"/>
      <c r="C555" s="64" t="s">
        <v>5</v>
      </c>
      <c r="D555" s="64"/>
      <c r="E555" s="11" t="s">
        <v>728</v>
      </c>
      <c r="F555" s="64"/>
      <c r="G555" s="12" t="s">
        <v>5</v>
      </c>
      <c r="H555" s="69">
        <v>0.11</v>
      </c>
      <c r="I555" s="69">
        <v>0.11</v>
      </c>
      <c r="J555" s="47">
        <v>0.11</v>
      </c>
      <c r="K555" s="50">
        <f t="shared" si="12"/>
        <v>0</v>
      </c>
      <c r="L555" s="69" t="s">
        <v>9</v>
      </c>
      <c r="M555" s="11" t="s">
        <v>513</v>
      </c>
      <c r="N555" s="61"/>
    </row>
    <row r="556" spans="1:14" ht="33.75">
      <c r="A556" s="63">
        <v>48</v>
      </c>
      <c r="B556" s="11" t="s">
        <v>8</v>
      </c>
      <c r="C556" s="64" t="s">
        <v>5</v>
      </c>
      <c r="D556" s="64"/>
      <c r="E556" s="11" t="s">
        <v>729</v>
      </c>
      <c r="F556" s="64"/>
      <c r="G556" s="12" t="s">
        <v>5</v>
      </c>
      <c r="H556" s="69">
        <v>1.4</v>
      </c>
      <c r="I556" s="69">
        <v>1.4</v>
      </c>
      <c r="J556" s="47">
        <v>1.4</v>
      </c>
      <c r="K556" s="50">
        <f t="shared" si="12"/>
        <v>0</v>
      </c>
      <c r="L556" s="69" t="s">
        <v>9</v>
      </c>
      <c r="M556" s="11" t="s">
        <v>788</v>
      </c>
      <c r="N556" s="61"/>
    </row>
    <row r="557" spans="1:14" s="48" customFormat="1">
      <c r="A557" s="210" t="s">
        <v>659</v>
      </c>
      <c r="B557" s="211"/>
      <c r="C557" s="63"/>
      <c r="D557" s="63"/>
      <c r="E557" s="24"/>
      <c r="F557" s="63"/>
      <c r="G557" s="25"/>
      <c r="H557" s="27">
        <f>SUM(H509:H556)</f>
        <v>504.66999999999996</v>
      </c>
      <c r="I557" s="27">
        <f>SUM(I509:I556)</f>
        <v>504.66999999999996</v>
      </c>
      <c r="J557" s="27">
        <f>SUM(J509:J556)</f>
        <v>498.66999999999996</v>
      </c>
      <c r="K557" s="50">
        <f t="shared" si="12"/>
        <v>6</v>
      </c>
      <c r="L557" s="27"/>
      <c r="M557" s="24"/>
      <c r="N557" s="60">
        <f>H557-503.65</f>
        <v>1.0199999999999818</v>
      </c>
    </row>
    <row r="558" spans="1:14" s="48" customFormat="1" ht="78.75">
      <c r="A558" s="63">
        <v>1</v>
      </c>
      <c r="B558" s="24" t="s">
        <v>8</v>
      </c>
      <c r="C558" s="63" t="s">
        <v>6</v>
      </c>
      <c r="D558" s="50">
        <v>500</v>
      </c>
      <c r="E558" s="71" t="s">
        <v>447</v>
      </c>
      <c r="F558" s="63"/>
      <c r="G558" s="25" t="s">
        <v>6</v>
      </c>
      <c r="H558" s="59">
        <v>15</v>
      </c>
      <c r="I558" s="59">
        <v>15</v>
      </c>
      <c r="J558" s="50">
        <v>15</v>
      </c>
      <c r="K558" s="50">
        <f t="shared" si="12"/>
        <v>0</v>
      </c>
      <c r="L558" s="25" t="s">
        <v>9</v>
      </c>
      <c r="M558" s="24" t="s">
        <v>788</v>
      </c>
    </row>
    <row r="559" spans="1:14" ht="33.75">
      <c r="A559" s="64">
        <v>2</v>
      </c>
      <c r="B559" s="11" t="s">
        <v>119</v>
      </c>
      <c r="C559" s="63" t="s">
        <v>6</v>
      </c>
      <c r="D559" s="64"/>
      <c r="E559" s="11" t="s">
        <v>448</v>
      </c>
      <c r="F559" s="64"/>
      <c r="G559" s="12" t="s">
        <v>6</v>
      </c>
      <c r="H559" s="26">
        <v>20</v>
      </c>
      <c r="I559" s="26">
        <v>20</v>
      </c>
      <c r="J559" s="47">
        <v>20</v>
      </c>
      <c r="K559" s="50">
        <f t="shared" si="12"/>
        <v>0</v>
      </c>
      <c r="L559" s="12" t="s">
        <v>9</v>
      </c>
      <c r="M559" s="11" t="s">
        <v>118</v>
      </c>
    </row>
    <row r="560" spans="1:14" ht="22.5">
      <c r="A560" s="63">
        <v>3</v>
      </c>
      <c r="B560" s="11" t="s">
        <v>226</v>
      </c>
      <c r="C560" s="63" t="s">
        <v>6</v>
      </c>
      <c r="D560" s="64"/>
      <c r="E560" s="11" t="s">
        <v>449</v>
      </c>
      <c r="F560" s="64"/>
      <c r="G560" s="12" t="s">
        <v>6</v>
      </c>
      <c r="H560" s="26">
        <v>25</v>
      </c>
      <c r="I560" s="26">
        <v>25</v>
      </c>
      <c r="J560" s="47">
        <v>25</v>
      </c>
      <c r="K560" s="50">
        <f t="shared" si="12"/>
        <v>0</v>
      </c>
      <c r="L560" s="12" t="s">
        <v>9</v>
      </c>
      <c r="M560" s="11" t="s">
        <v>733</v>
      </c>
    </row>
    <row r="561" spans="1:13" ht="33.75">
      <c r="A561" s="64">
        <v>4</v>
      </c>
      <c r="B561" s="11" t="s">
        <v>10</v>
      </c>
      <c r="C561" s="63" t="s">
        <v>6</v>
      </c>
      <c r="D561" s="64"/>
      <c r="E561" s="11" t="s">
        <v>450</v>
      </c>
      <c r="F561" s="64"/>
      <c r="G561" s="12" t="s">
        <v>6</v>
      </c>
      <c r="H561" s="26">
        <v>4</v>
      </c>
      <c r="I561" s="26">
        <v>4</v>
      </c>
      <c r="J561" s="47">
        <v>4</v>
      </c>
      <c r="K561" s="50">
        <f t="shared" si="12"/>
        <v>0</v>
      </c>
      <c r="L561" s="12" t="s">
        <v>9</v>
      </c>
      <c r="M561" s="11" t="s">
        <v>512</v>
      </c>
    </row>
    <row r="562" spans="1:13" ht="22.5">
      <c r="A562" s="63">
        <v>5</v>
      </c>
      <c r="B562" s="11" t="s">
        <v>11</v>
      </c>
      <c r="C562" s="63" t="s">
        <v>6</v>
      </c>
      <c r="D562" s="64"/>
      <c r="E562" s="11" t="s">
        <v>465</v>
      </c>
      <c r="F562" s="64"/>
      <c r="G562" s="12" t="s">
        <v>6</v>
      </c>
      <c r="H562" s="26">
        <v>20</v>
      </c>
      <c r="I562" s="26">
        <v>20</v>
      </c>
      <c r="J562" s="47">
        <v>20</v>
      </c>
      <c r="K562" s="50">
        <f t="shared" si="12"/>
        <v>0</v>
      </c>
      <c r="L562" s="12" t="s">
        <v>9</v>
      </c>
      <c r="M562" s="11" t="s">
        <v>513</v>
      </c>
    </row>
    <row r="563" spans="1:13" ht="22.5">
      <c r="A563" s="64">
        <v>6</v>
      </c>
      <c r="B563" s="11" t="s">
        <v>341</v>
      </c>
      <c r="C563" s="63" t="s">
        <v>6</v>
      </c>
      <c r="D563" s="64"/>
      <c r="E563" s="11" t="s">
        <v>451</v>
      </c>
      <c r="F563" s="64"/>
      <c r="G563" s="12" t="s">
        <v>6</v>
      </c>
      <c r="H563" s="26">
        <v>25</v>
      </c>
      <c r="I563" s="26">
        <v>25</v>
      </c>
      <c r="J563" s="47">
        <v>25</v>
      </c>
      <c r="K563" s="50">
        <f t="shared" si="12"/>
        <v>0</v>
      </c>
      <c r="L563" s="12" t="s">
        <v>9</v>
      </c>
      <c r="M563" s="11" t="s">
        <v>341</v>
      </c>
    </row>
    <row r="564" spans="1:13" s="48" customFormat="1" ht="31.5">
      <c r="A564" s="63">
        <v>7</v>
      </c>
      <c r="B564" s="24" t="s">
        <v>8</v>
      </c>
      <c r="C564" s="63" t="s">
        <v>6</v>
      </c>
      <c r="D564" s="63"/>
      <c r="E564" s="24" t="s">
        <v>452</v>
      </c>
      <c r="F564" s="63"/>
      <c r="G564" s="25" t="s">
        <v>6</v>
      </c>
      <c r="H564" s="59">
        <v>2</v>
      </c>
      <c r="I564" s="59">
        <v>2</v>
      </c>
      <c r="J564" s="50">
        <v>2</v>
      </c>
      <c r="K564" s="50">
        <f t="shared" si="12"/>
        <v>0</v>
      </c>
      <c r="L564" s="25" t="s">
        <v>9</v>
      </c>
      <c r="M564" s="24" t="s">
        <v>788</v>
      </c>
    </row>
    <row r="565" spans="1:13" ht="33.75">
      <c r="A565" s="64">
        <v>8</v>
      </c>
      <c r="B565" s="11" t="s">
        <v>8</v>
      </c>
      <c r="C565" s="63" t="s">
        <v>6</v>
      </c>
      <c r="D565" s="64"/>
      <c r="E565" s="11" t="s">
        <v>453</v>
      </c>
      <c r="F565" s="64"/>
      <c r="G565" s="12" t="s">
        <v>6</v>
      </c>
      <c r="H565" s="26">
        <v>2</v>
      </c>
      <c r="I565" s="26">
        <v>2</v>
      </c>
      <c r="J565" s="47">
        <v>2</v>
      </c>
      <c r="K565" s="50">
        <f t="shared" si="12"/>
        <v>0</v>
      </c>
      <c r="L565" s="12" t="s">
        <v>9</v>
      </c>
      <c r="M565" s="24" t="s">
        <v>788</v>
      </c>
    </row>
    <row r="566" spans="1:13" ht="22.5">
      <c r="A566" s="63">
        <v>9</v>
      </c>
      <c r="B566" s="11" t="s">
        <v>8</v>
      </c>
      <c r="C566" s="63" t="s">
        <v>6</v>
      </c>
      <c r="D566" s="64"/>
      <c r="E566" s="11" t="s">
        <v>454</v>
      </c>
      <c r="F566" s="64"/>
      <c r="G566" s="12" t="s">
        <v>6</v>
      </c>
      <c r="H566" s="26">
        <v>15</v>
      </c>
      <c r="I566" s="26">
        <v>15</v>
      </c>
      <c r="J566" s="47">
        <v>15</v>
      </c>
      <c r="K566" s="50">
        <f t="shared" si="12"/>
        <v>0</v>
      </c>
      <c r="L566" s="12" t="s">
        <v>12</v>
      </c>
      <c r="M566" s="24" t="s">
        <v>788</v>
      </c>
    </row>
    <row r="567" spans="1:13" ht="33.75">
      <c r="A567" s="64">
        <v>10</v>
      </c>
      <c r="B567" s="11" t="s">
        <v>8</v>
      </c>
      <c r="C567" s="63" t="s">
        <v>6</v>
      </c>
      <c r="D567" s="64"/>
      <c r="E567" s="11" t="s">
        <v>455</v>
      </c>
      <c r="F567" s="64"/>
      <c r="G567" s="12" t="s">
        <v>6</v>
      </c>
      <c r="H567" s="26">
        <v>1.1000000000000001</v>
      </c>
      <c r="I567" s="26">
        <v>1.1000000000000001</v>
      </c>
      <c r="J567" s="47">
        <v>1.1000000000000001</v>
      </c>
      <c r="K567" s="50">
        <f t="shared" si="12"/>
        <v>0</v>
      </c>
      <c r="L567" s="12" t="s">
        <v>9</v>
      </c>
      <c r="M567" s="24" t="s">
        <v>788</v>
      </c>
    </row>
    <row r="568" spans="1:13" ht="22.5">
      <c r="A568" s="63">
        <v>11</v>
      </c>
      <c r="B568" s="11" t="s">
        <v>8</v>
      </c>
      <c r="C568" s="63" t="s">
        <v>6</v>
      </c>
      <c r="D568" s="64"/>
      <c r="E568" s="11" t="s">
        <v>464</v>
      </c>
      <c r="F568" s="64"/>
      <c r="G568" s="12" t="s">
        <v>6</v>
      </c>
      <c r="H568" s="26">
        <v>8</v>
      </c>
      <c r="I568" s="26">
        <v>8</v>
      </c>
      <c r="J568" s="47">
        <v>8</v>
      </c>
      <c r="K568" s="50">
        <f t="shared" si="12"/>
        <v>0</v>
      </c>
      <c r="L568" s="12" t="s">
        <v>9</v>
      </c>
      <c r="M568" s="24" t="s">
        <v>788</v>
      </c>
    </row>
    <row r="569" spans="1:13" ht="22.5">
      <c r="A569" s="64">
        <v>12</v>
      </c>
      <c r="B569" s="11" t="s">
        <v>8</v>
      </c>
      <c r="C569" s="63" t="s">
        <v>6</v>
      </c>
      <c r="D569" s="64"/>
      <c r="E569" s="11" t="s">
        <v>456</v>
      </c>
      <c r="F569" s="64"/>
      <c r="G569" s="12" t="s">
        <v>6</v>
      </c>
      <c r="H569" s="26">
        <v>3</v>
      </c>
      <c r="I569" s="26">
        <v>3</v>
      </c>
      <c r="J569" s="47">
        <v>3</v>
      </c>
      <c r="K569" s="50">
        <f t="shared" si="12"/>
        <v>0</v>
      </c>
      <c r="L569" s="12" t="s">
        <v>9</v>
      </c>
      <c r="M569" s="24" t="s">
        <v>788</v>
      </c>
    </row>
    <row r="570" spans="1:13" ht="33.75">
      <c r="A570" s="63">
        <v>13</v>
      </c>
      <c r="B570" s="11" t="s">
        <v>8</v>
      </c>
      <c r="C570" s="63" t="s">
        <v>6</v>
      </c>
      <c r="D570" s="64"/>
      <c r="E570" s="11" t="s">
        <v>457</v>
      </c>
      <c r="F570" s="64"/>
      <c r="G570" s="12" t="s">
        <v>6</v>
      </c>
      <c r="H570" s="26">
        <v>3</v>
      </c>
      <c r="I570" s="26">
        <v>3</v>
      </c>
      <c r="J570" s="47">
        <v>3</v>
      </c>
      <c r="K570" s="50">
        <f t="shared" si="12"/>
        <v>0</v>
      </c>
      <c r="L570" s="12" t="s">
        <v>9</v>
      </c>
      <c r="M570" s="24" t="s">
        <v>744</v>
      </c>
    </row>
    <row r="571" spans="1:13" ht="33.75">
      <c r="A571" s="64">
        <v>14</v>
      </c>
      <c r="B571" s="11" t="s">
        <v>8</v>
      </c>
      <c r="C571" s="63" t="s">
        <v>6</v>
      </c>
      <c r="D571" s="64"/>
      <c r="E571" s="11" t="s">
        <v>458</v>
      </c>
      <c r="F571" s="64"/>
      <c r="G571" s="12" t="s">
        <v>6</v>
      </c>
      <c r="H571" s="26">
        <v>6</v>
      </c>
      <c r="I571" s="26">
        <v>6</v>
      </c>
      <c r="J571" s="47">
        <v>6</v>
      </c>
      <c r="K571" s="50">
        <f t="shared" si="12"/>
        <v>0</v>
      </c>
      <c r="L571" s="12" t="s">
        <v>9</v>
      </c>
      <c r="M571" s="24" t="s">
        <v>744</v>
      </c>
    </row>
    <row r="572" spans="1:13" ht="33.75">
      <c r="A572" s="63">
        <v>15</v>
      </c>
      <c r="B572" s="11" t="s">
        <v>8</v>
      </c>
      <c r="C572" s="63" t="s">
        <v>6</v>
      </c>
      <c r="D572" s="64"/>
      <c r="E572" s="11" t="s">
        <v>459</v>
      </c>
      <c r="F572" s="64"/>
      <c r="G572" s="12" t="s">
        <v>6</v>
      </c>
      <c r="H572" s="26">
        <v>0.7</v>
      </c>
      <c r="I572" s="26">
        <v>0.7</v>
      </c>
      <c r="J572" s="47">
        <v>0.7</v>
      </c>
      <c r="K572" s="50">
        <f t="shared" si="12"/>
        <v>0</v>
      </c>
      <c r="L572" s="12" t="s">
        <v>9</v>
      </c>
      <c r="M572" s="11" t="s">
        <v>787</v>
      </c>
    </row>
    <row r="573" spans="1:13" ht="101.25">
      <c r="A573" s="64">
        <v>16</v>
      </c>
      <c r="B573" s="11" t="s">
        <v>8</v>
      </c>
      <c r="C573" s="63" t="s">
        <v>6</v>
      </c>
      <c r="D573" s="64"/>
      <c r="E573" s="11" t="s">
        <v>460</v>
      </c>
      <c r="F573" s="64"/>
      <c r="G573" s="12" t="s">
        <v>6</v>
      </c>
      <c r="H573" s="26">
        <v>16</v>
      </c>
      <c r="I573" s="26">
        <v>16</v>
      </c>
      <c r="J573" s="47">
        <v>16</v>
      </c>
      <c r="K573" s="50">
        <f t="shared" si="12"/>
        <v>0</v>
      </c>
      <c r="L573" s="12" t="s">
        <v>9</v>
      </c>
      <c r="M573" s="11" t="s">
        <v>798</v>
      </c>
    </row>
    <row r="574" spans="1:13" ht="135">
      <c r="A574" s="63">
        <v>17</v>
      </c>
      <c r="B574" s="11" t="s">
        <v>227</v>
      </c>
      <c r="C574" s="63" t="s">
        <v>6</v>
      </c>
      <c r="D574" s="64"/>
      <c r="E574" s="11" t="s">
        <v>461</v>
      </c>
      <c r="F574" s="64"/>
      <c r="G574" s="12" t="s">
        <v>6</v>
      </c>
      <c r="H574" s="26">
        <v>24</v>
      </c>
      <c r="I574" s="26">
        <v>24</v>
      </c>
      <c r="J574" s="47">
        <v>24</v>
      </c>
      <c r="K574" s="50">
        <f t="shared" si="12"/>
        <v>0</v>
      </c>
      <c r="L574" s="12" t="s">
        <v>9</v>
      </c>
      <c r="M574" s="11" t="s">
        <v>550</v>
      </c>
    </row>
    <row r="575" spans="1:13" ht="33.75">
      <c r="A575" s="64">
        <v>18</v>
      </c>
      <c r="B575" s="11" t="s">
        <v>11</v>
      </c>
      <c r="C575" s="63" t="s">
        <v>6</v>
      </c>
      <c r="D575" s="64"/>
      <c r="E575" s="11" t="s">
        <v>462</v>
      </c>
      <c r="F575" s="64"/>
      <c r="G575" s="12" t="s">
        <v>6</v>
      </c>
      <c r="H575" s="26">
        <v>10</v>
      </c>
      <c r="I575" s="26">
        <v>10</v>
      </c>
      <c r="J575" s="47">
        <v>10</v>
      </c>
      <c r="K575" s="50">
        <f t="shared" si="12"/>
        <v>0</v>
      </c>
      <c r="L575" s="12" t="s">
        <v>12</v>
      </c>
      <c r="M575" s="11" t="s">
        <v>513</v>
      </c>
    </row>
    <row r="576" spans="1:13" ht="33.75">
      <c r="A576" s="63">
        <v>19</v>
      </c>
      <c r="B576" s="11" t="s">
        <v>8</v>
      </c>
      <c r="C576" s="63" t="s">
        <v>6</v>
      </c>
      <c r="D576" s="64"/>
      <c r="E576" s="11" t="s">
        <v>463</v>
      </c>
      <c r="F576" s="64"/>
      <c r="G576" s="12" t="s">
        <v>6</v>
      </c>
      <c r="H576" s="26">
        <v>3.8</v>
      </c>
      <c r="I576" s="26">
        <v>3.8</v>
      </c>
      <c r="J576" s="47">
        <v>3.8</v>
      </c>
      <c r="K576" s="50">
        <f t="shared" si="12"/>
        <v>0</v>
      </c>
      <c r="L576" s="12" t="s">
        <v>9</v>
      </c>
      <c r="M576" s="11" t="s">
        <v>788</v>
      </c>
    </row>
    <row r="577" spans="1:13" ht="33.75">
      <c r="A577" s="64">
        <v>20</v>
      </c>
      <c r="B577" s="11" t="s">
        <v>550</v>
      </c>
      <c r="C577" s="63" t="s">
        <v>6</v>
      </c>
      <c r="D577" s="64"/>
      <c r="E577" s="11" t="s">
        <v>517</v>
      </c>
      <c r="F577" s="64"/>
      <c r="G577" s="12" t="s">
        <v>6</v>
      </c>
      <c r="H577" s="72">
        <v>14.7</v>
      </c>
      <c r="I577" s="72">
        <v>14.7</v>
      </c>
      <c r="J577" s="47">
        <v>14.7</v>
      </c>
      <c r="K577" s="50">
        <f t="shared" si="12"/>
        <v>0</v>
      </c>
      <c r="L577" s="12" t="s">
        <v>12</v>
      </c>
      <c r="M577" s="11" t="s">
        <v>550</v>
      </c>
    </row>
    <row r="578" spans="1:13" ht="33.75">
      <c r="A578" s="63">
        <v>21</v>
      </c>
      <c r="B578" s="11" t="s">
        <v>550</v>
      </c>
      <c r="C578" s="63" t="s">
        <v>6</v>
      </c>
      <c r="D578" s="64"/>
      <c r="E578" s="11" t="s">
        <v>518</v>
      </c>
      <c r="F578" s="64"/>
      <c r="G578" s="12" t="s">
        <v>6</v>
      </c>
      <c r="H578" s="26">
        <v>2.2000000000000002</v>
      </c>
      <c r="I578" s="26">
        <v>2.2000000000000002</v>
      </c>
      <c r="J578" s="47">
        <v>2.2000000000000002</v>
      </c>
      <c r="K578" s="50">
        <f t="shared" si="12"/>
        <v>0</v>
      </c>
      <c r="L578" s="12" t="s">
        <v>9</v>
      </c>
      <c r="M578" s="11" t="s">
        <v>550</v>
      </c>
    </row>
    <row r="579" spans="1:13" ht="78.75">
      <c r="A579" s="64">
        <v>22</v>
      </c>
      <c r="B579" s="11" t="s">
        <v>551</v>
      </c>
      <c r="C579" s="63" t="s">
        <v>6</v>
      </c>
      <c r="D579" s="64"/>
      <c r="E579" s="11" t="s">
        <v>519</v>
      </c>
      <c r="F579" s="64"/>
      <c r="G579" s="12" t="s">
        <v>6</v>
      </c>
      <c r="H579" s="26">
        <v>7</v>
      </c>
      <c r="I579" s="26">
        <v>7</v>
      </c>
      <c r="J579" s="47">
        <v>7</v>
      </c>
      <c r="K579" s="50">
        <f t="shared" si="12"/>
        <v>0</v>
      </c>
      <c r="L579" s="12" t="s">
        <v>445</v>
      </c>
      <c r="M579" s="11" t="s">
        <v>513</v>
      </c>
    </row>
    <row r="580" spans="1:13" ht="33.75">
      <c r="A580" s="63">
        <v>23</v>
      </c>
      <c r="B580" s="11" t="s">
        <v>551</v>
      </c>
      <c r="C580" s="63" t="s">
        <v>6</v>
      </c>
      <c r="D580" s="64"/>
      <c r="E580" s="11" t="s">
        <v>462</v>
      </c>
      <c r="F580" s="64"/>
      <c r="G580" s="12" t="s">
        <v>6</v>
      </c>
      <c r="H580" s="26">
        <v>20</v>
      </c>
      <c r="I580" s="26">
        <v>20</v>
      </c>
      <c r="J580" s="47">
        <v>0</v>
      </c>
      <c r="K580" s="50">
        <f t="shared" si="12"/>
        <v>20</v>
      </c>
      <c r="L580" s="12" t="s">
        <v>12</v>
      </c>
      <c r="M580" s="11" t="s">
        <v>513</v>
      </c>
    </row>
    <row r="581" spans="1:13" ht="22.5">
      <c r="A581" s="64">
        <v>24</v>
      </c>
      <c r="B581" s="11" t="s">
        <v>552</v>
      </c>
      <c r="C581" s="63" t="s">
        <v>6</v>
      </c>
      <c r="D581" s="64"/>
      <c r="E581" s="11" t="s">
        <v>520</v>
      </c>
      <c r="F581" s="64"/>
      <c r="G581" s="12" t="s">
        <v>6</v>
      </c>
      <c r="H581" s="26">
        <v>20</v>
      </c>
      <c r="I581" s="26">
        <v>20</v>
      </c>
      <c r="J581" s="47">
        <v>0</v>
      </c>
      <c r="K581" s="50">
        <f t="shared" si="12"/>
        <v>20</v>
      </c>
      <c r="L581" s="12" t="s">
        <v>12</v>
      </c>
      <c r="M581" s="11" t="s">
        <v>552</v>
      </c>
    </row>
    <row r="582" spans="1:13" ht="22.5">
      <c r="A582" s="63">
        <v>25</v>
      </c>
      <c r="B582" s="11" t="s">
        <v>553</v>
      </c>
      <c r="C582" s="63" t="s">
        <v>6</v>
      </c>
      <c r="D582" s="64"/>
      <c r="E582" s="11" t="s">
        <v>521</v>
      </c>
      <c r="F582" s="64"/>
      <c r="G582" s="12" t="s">
        <v>6</v>
      </c>
      <c r="H582" s="26">
        <v>20</v>
      </c>
      <c r="I582" s="26">
        <v>20</v>
      </c>
      <c r="J582" s="47">
        <v>0</v>
      </c>
      <c r="K582" s="50">
        <f t="shared" si="12"/>
        <v>20</v>
      </c>
      <c r="L582" s="12" t="s">
        <v>12</v>
      </c>
      <c r="M582" s="11" t="s">
        <v>553</v>
      </c>
    </row>
    <row r="583" spans="1:13" ht="33.75">
      <c r="A583" s="64">
        <v>26</v>
      </c>
      <c r="B583" s="11" t="s">
        <v>118</v>
      </c>
      <c r="C583" s="63" t="s">
        <v>6</v>
      </c>
      <c r="D583" s="64"/>
      <c r="E583" s="11" t="s">
        <v>522</v>
      </c>
      <c r="F583" s="64"/>
      <c r="G583" s="12" t="s">
        <v>6</v>
      </c>
      <c r="H583" s="26">
        <v>20</v>
      </c>
      <c r="I583" s="26">
        <v>20</v>
      </c>
      <c r="J583" s="47">
        <v>20</v>
      </c>
      <c r="K583" s="50">
        <f t="shared" si="12"/>
        <v>0</v>
      </c>
      <c r="L583" s="12" t="s">
        <v>9</v>
      </c>
      <c r="M583" s="11" t="s">
        <v>118</v>
      </c>
    </row>
    <row r="584" spans="1:13" ht="22.5">
      <c r="A584" s="32">
        <v>27</v>
      </c>
      <c r="B584" s="29" t="s">
        <v>8</v>
      </c>
      <c r="C584" s="32" t="s">
        <v>6</v>
      </c>
      <c r="D584" s="38"/>
      <c r="E584" s="29" t="s">
        <v>523</v>
      </c>
      <c r="F584" s="38"/>
      <c r="G584" s="74" t="s">
        <v>6</v>
      </c>
      <c r="H584" s="40">
        <v>12</v>
      </c>
      <c r="I584" s="40">
        <v>12</v>
      </c>
      <c r="J584" s="41">
        <v>0</v>
      </c>
      <c r="K584" s="34">
        <f t="shared" si="12"/>
        <v>12</v>
      </c>
      <c r="L584" s="74" t="s">
        <v>12</v>
      </c>
      <c r="M584" s="29" t="s">
        <v>787</v>
      </c>
    </row>
    <row r="585" spans="1:13" ht="22.5">
      <c r="A585" s="38">
        <v>28</v>
      </c>
      <c r="B585" s="29" t="s">
        <v>8</v>
      </c>
      <c r="C585" s="32" t="s">
        <v>6</v>
      </c>
      <c r="D585" s="38"/>
      <c r="E585" s="29" t="s">
        <v>524</v>
      </c>
      <c r="F585" s="38"/>
      <c r="G585" s="74" t="s">
        <v>6</v>
      </c>
      <c r="H585" s="40">
        <v>10</v>
      </c>
      <c r="I585" s="40">
        <v>10</v>
      </c>
      <c r="J585" s="41">
        <v>0</v>
      </c>
      <c r="K585" s="34">
        <f t="shared" si="12"/>
        <v>10</v>
      </c>
      <c r="L585" s="74" t="s">
        <v>12</v>
      </c>
      <c r="M585" s="29" t="s">
        <v>787</v>
      </c>
    </row>
    <row r="586" spans="1:13" ht="22.5">
      <c r="A586" s="63">
        <v>29</v>
      </c>
      <c r="B586" s="11" t="s">
        <v>8</v>
      </c>
      <c r="C586" s="63" t="s">
        <v>6</v>
      </c>
      <c r="D586" s="64"/>
      <c r="E586" s="11" t="s">
        <v>525</v>
      </c>
      <c r="F586" s="64"/>
      <c r="G586" s="12" t="s">
        <v>6</v>
      </c>
      <c r="H586" s="26">
        <v>2.5</v>
      </c>
      <c r="I586" s="26">
        <v>2.5</v>
      </c>
      <c r="J586" s="47">
        <v>2.5</v>
      </c>
      <c r="K586" s="50">
        <f t="shared" si="12"/>
        <v>0</v>
      </c>
      <c r="L586" s="12" t="s">
        <v>9</v>
      </c>
      <c r="M586" s="11" t="s">
        <v>787</v>
      </c>
    </row>
    <row r="587" spans="1:13" ht="22.5">
      <c r="A587" s="64">
        <v>30</v>
      </c>
      <c r="B587" s="11" t="s">
        <v>8</v>
      </c>
      <c r="C587" s="63" t="s">
        <v>6</v>
      </c>
      <c r="D587" s="64"/>
      <c r="E587" s="11" t="s">
        <v>526</v>
      </c>
      <c r="F587" s="64"/>
      <c r="G587" s="12" t="s">
        <v>6</v>
      </c>
      <c r="H587" s="26">
        <v>2</v>
      </c>
      <c r="I587" s="26">
        <v>2</v>
      </c>
      <c r="J587" s="47">
        <v>2</v>
      </c>
      <c r="K587" s="50">
        <f t="shared" si="12"/>
        <v>0</v>
      </c>
      <c r="L587" s="12" t="s">
        <v>9</v>
      </c>
      <c r="M587" s="11" t="s">
        <v>787</v>
      </c>
    </row>
    <row r="588" spans="1:13" ht="33.75">
      <c r="A588" s="63">
        <v>31</v>
      </c>
      <c r="B588" s="11" t="s">
        <v>8</v>
      </c>
      <c r="C588" s="63" t="s">
        <v>6</v>
      </c>
      <c r="D588" s="64"/>
      <c r="E588" s="11" t="s">
        <v>527</v>
      </c>
      <c r="F588" s="64"/>
      <c r="G588" s="12" t="s">
        <v>6</v>
      </c>
      <c r="H588" s="26">
        <v>0.7</v>
      </c>
      <c r="I588" s="26">
        <v>0.7</v>
      </c>
      <c r="J588" s="47">
        <v>0.7</v>
      </c>
      <c r="K588" s="50">
        <f t="shared" si="12"/>
        <v>0</v>
      </c>
      <c r="L588" s="12" t="s">
        <v>9</v>
      </c>
      <c r="M588" s="11" t="s">
        <v>744</v>
      </c>
    </row>
    <row r="589" spans="1:13" ht="22.5">
      <c r="A589" s="64">
        <v>32</v>
      </c>
      <c r="B589" s="11" t="s">
        <v>8</v>
      </c>
      <c r="C589" s="63" t="s">
        <v>6</v>
      </c>
      <c r="D589" s="64"/>
      <c r="E589" s="11" t="s">
        <v>528</v>
      </c>
      <c r="F589" s="64"/>
      <c r="G589" s="12" t="s">
        <v>6</v>
      </c>
      <c r="H589" s="26">
        <v>10</v>
      </c>
      <c r="I589" s="26">
        <v>10</v>
      </c>
      <c r="J589" s="47">
        <v>0</v>
      </c>
      <c r="K589" s="50">
        <f t="shared" si="12"/>
        <v>10</v>
      </c>
      <c r="L589" s="12" t="s">
        <v>12</v>
      </c>
      <c r="M589" s="11" t="s">
        <v>799</v>
      </c>
    </row>
    <row r="590" spans="1:13" ht="22.5">
      <c r="A590" s="63">
        <v>33</v>
      </c>
      <c r="B590" s="11" t="s">
        <v>8</v>
      </c>
      <c r="C590" s="63" t="s">
        <v>6</v>
      </c>
      <c r="D590" s="64"/>
      <c r="E590" s="11" t="s">
        <v>529</v>
      </c>
      <c r="F590" s="64"/>
      <c r="G590" s="12" t="s">
        <v>6</v>
      </c>
      <c r="H590" s="26">
        <v>15</v>
      </c>
      <c r="I590" s="26">
        <v>15</v>
      </c>
      <c r="J590" s="47">
        <v>0</v>
      </c>
      <c r="K590" s="50">
        <f t="shared" si="12"/>
        <v>15</v>
      </c>
      <c r="L590" s="12" t="s">
        <v>9</v>
      </c>
      <c r="M590" s="11" t="s">
        <v>800</v>
      </c>
    </row>
    <row r="591" spans="1:13" ht="33.75">
      <c r="A591" s="64">
        <v>34</v>
      </c>
      <c r="B591" s="11" t="s">
        <v>8</v>
      </c>
      <c r="C591" s="63" t="s">
        <v>6</v>
      </c>
      <c r="D591" s="64"/>
      <c r="E591" s="11" t="s">
        <v>530</v>
      </c>
      <c r="F591" s="64"/>
      <c r="G591" s="12" t="s">
        <v>6</v>
      </c>
      <c r="H591" s="26">
        <v>7</v>
      </c>
      <c r="I591" s="26">
        <v>7</v>
      </c>
      <c r="J591" s="47">
        <v>7</v>
      </c>
      <c r="K591" s="50">
        <f t="shared" si="12"/>
        <v>0</v>
      </c>
      <c r="L591" s="12" t="s">
        <v>9</v>
      </c>
      <c r="M591" s="11" t="s">
        <v>788</v>
      </c>
    </row>
    <row r="592" spans="1:13" ht="22.5">
      <c r="A592" s="63">
        <v>35</v>
      </c>
      <c r="B592" s="11" t="s">
        <v>8</v>
      </c>
      <c r="C592" s="63" t="s">
        <v>6</v>
      </c>
      <c r="D592" s="64"/>
      <c r="E592" s="11" t="s">
        <v>531</v>
      </c>
      <c r="F592" s="64"/>
      <c r="G592" s="12" t="s">
        <v>6</v>
      </c>
      <c r="H592" s="26">
        <v>1.5</v>
      </c>
      <c r="I592" s="26">
        <v>1.5</v>
      </c>
      <c r="J592" s="47">
        <v>1.5</v>
      </c>
      <c r="K592" s="50">
        <f t="shared" si="12"/>
        <v>0</v>
      </c>
      <c r="L592" s="12" t="s">
        <v>9</v>
      </c>
      <c r="M592" s="11" t="s">
        <v>788</v>
      </c>
    </row>
    <row r="593" spans="1:13" ht="33.75">
      <c r="A593" s="64">
        <v>36</v>
      </c>
      <c r="B593" s="11" t="s">
        <v>8</v>
      </c>
      <c r="C593" s="63" t="s">
        <v>6</v>
      </c>
      <c r="D593" s="64"/>
      <c r="E593" s="11" t="s">
        <v>532</v>
      </c>
      <c r="F593" s="64"/>
      <c r="G593" s="12" t="s">
        <v>6</v>
      </c>
      <c r="H593" s="26">
        <v>2</v>
      </c>
      <c r="I593" s="26">
        <v>2</v>
      </c>
      <c r="J593" s="47">
        <v>0</v>
      </c>
      <c r="K593" s="50">
        <f t="shared" si="12"/>
        <v>2</v>
      </c>
      <c r="L593" s="12" t="s">
        <v>12</v>
      </c>
      <c r="M593" s="11" t="s">
        <v>777</v>
      </c>
    </row>
    <row r="594" spans="1:13" ht="33.75">
      <c r="A594" s="63">
        <v>37</v>
      </c>
      <c r="B594" s="11" t="s">
        <v>8</v>
      </c>
      <c r="C594" s="63" t="s">
        <v>6</v>
      </c>
      <c r="D594" s="64"/>
      <c r="E594" s="11" t="s">
        <v>533</v>
      </c>
      <c r="F594" s="64"/>
      <c r="G594" s="12" t="s">
        <v>6</v>
      </c>
      <c r="H594" s="26">
        <v>2</v>
      </c>
      <c r="I594" s="26">
        <v>2</v>
      </c>
      <c r="J594" s="47">
        <v>0</v>
      </c>
      <c r="K594" s="50">
        <f t="shared" si="12"/>
        <v>2</v>
      </c>
      <c r="L594" s="12" t="s">
        <v>12</v>
      </c>
      <c r="M594" s="11" t="s">
        <v>777</v>
      </c>
    </row>
    <row r="595" spans="1:13" ht="33.75">
      <c r="A595" s="64">
        <v>38</v>
      </c>
      <c r="B595" s="11" t="s">
        <v>8</v>
      </c>
      <c r="C595" s="63" t="s">
        <v>6</v>
      </c>
      <c r="D595" s="64"/>
      <c r="E595" s="11" t="s">
        <v>534</v>
      </c>
      <c r="F595" s="64"/>
      <c r="G595" s="12" t="s">
        <v>6</v>
      </c>
      <c r="H595" s="26">
        <v>2</v>
      </c>
      <c r="I595" s="26">
        <v>2</v>
      </c>
      <c r="J595" s="47">
        <v>0</v>
      </c>
      <c r="K595" s="50">
        <f t="shared" si="12"/>
        <v>2</v>
      </c>
      <c r="L595" s="12" t="s">
        <v>12</v>
      </c>
      <c r="M595" s="11" t="s">
        <v>777</v>
      </c>
    </row>
    <row r="596" spans="1:13" ht="33.75">
      <c r="A596" s="63">
        <v>39</v>
      </c>
      <c r="B596" s="11" t="s">
        <v>8</v>
      </c>
      <c r="C596" s="63" t="s">
        <v>6</v>
      </c>
      <c r="D596" s="64"/>
      <c r="E596" s="11" t="s">
        <v>535</v>
      </c>
      <c r="F596" s="64"/>
      <c r="G596" s="12" t="s">
        <v>6</v>
      </c>
      <c r="H596" s="26">
        <v>2</v>
      </c>
      <c r="I596" s="26">
        <v>2</v>
      </c>
      <c r="J596" s="47">
        <v>0</v>
      </c>
      <c r="K596" s="50">
        <f t="shared" si="12"/>
        <v>2</v>
      </c>
      <c r="L596" s="12" t="s">
        <v>12</v>
      </c>
      <c r="M596" s="11" t="s">
        <v>777</v>
      </c>
    </row>
    <row r="597" spans="1:13" ht="33.75">
      <c r="A597" s="64">
        <v>40</v>
      </c>
      <c r="B597" s="11" t="s">
        <v>8</v>
      </c>
      <c r="C597" s="63" t="s">
        <v>6</v>
      </c>
      <c r="D597" s="64"/>
      <c r="E597" s="11" t="s">
        <v>536</v>
      </c>
      <c r="F597" s="64"/>
      <c r="G597" s="12" t="s">
        <v>6</v>
      </c>
      <c r="H597" s="26">
        <v>2</v>
      </c>
      <c r="I597" s="26">
        <v>2</v>
      </c>
      <c r="J597" s="47">
        <v>0</v>
      </c>
      <c r="K597" s="50">
        <f t="shared" si="12"/>
        <v>2</v>
      </c>
      <c r="L597" s="12" t="s">
        <v>12</v>
      </c>
      <c r="M597" s="11" t="s">
        <v>777</v>
      </c>
    </row>
    <row r="598" spans="1:13" ht="33.75">
      <c r="A598" s="63">
        <v>41</v>
      </c>
      <c r="B598" s="11" t="s">
        <v>8</v>
      </c>
      <c r="C598" s="63" t="s">
        <v>6</v>
      </c>
      <c r="D598" s="64"/>
      <c r="E598" s="11" t="s">
        <v>537</v>
      </c>
      <c r="F598" s="64"/>
      <c r="G598" s="12" t="s">
        <v>6</v>
      </c>
      <c r="H598" s="26">
        <v>2</v>
      </c>
      <c r="I598" s="26">
        <v>2</v>
      </c>
      <c r="J598" s="47">
        <v>0</v>
      </c>
      <c r="K598" s="50">
        <f t="shared" si="12"/>
        <v>2</v>
      </c>
      <c r="L598" s="12" t="s">
        <v>12</v>
      </c>
      <c r="M598" s="11" t="s">
        <v>777</v>
      </c>
    </row>
    <row r="599" spans="1:13" ht="33.75">
      <c r="A599" s="64">
        <v>42</v>
      </c>
      <c r="B599" s="11" t="s">
        <v>8</v>
      </c>
      <c r="C599" s="63" t="s">
        <v>6</v>
      </c>
      <c r="D599" s="64"/>
      <c r="E599" s="11" t="s">
        <v>538</v>
      </c>
      <c r="F599" s="64"/>
      <c r="G599" s="12" t="s">
        <v>6</v>
      </c>
      <c r="H599" s="26">
        <v>2</v>
      </c>
      <c r="I599" s="26">
        <v>2</v>
      </c>
      <c r="J599" s="47">
        <v>0</v>
      </c>
      <c r="K599" s="50">
        <f t="shared" si="12"/>
        <v>2</v>
      </c>
      <c r="L599" s="12" t="s">
        <v>12</v>
      </c>
      <c r="M599" s="11" t="s">
        <v>777</v>
      </c>
    </row>
    <row r="600" spans="1:13" ht="33.75">
      <c r="A600" s="63">
        <v>43</v>
      </c>
      <c r="B600" s="11" t="s">
        <v>8</v>
      </c>
      <c r="C600" s="63" t="s">
        <v>6</v>
      </c>
      <c r="D600" s="64"/>
      <c r="E600" s="11" t="s">
        <v>539</v>
      </c>
      <c r="F600" s="64"/>
      <c r="G600" s="12" t="s">
        <v>6</v>
      </c>
      <c r="H600" s="26">
        <v>3.75</v>
      </c>
      <c r="I600" s="26">
        <v>3.75</v>
      </c>
      <c r="J600" s="47">
        <v>3.75</v>
      </c>
      <c r="K600" s="50">
        <f t="shared" si="12"/>
        <v>0</v>
      </c>
      <c r="L600" s="12" t="s">
        <v>9</v>
      </c>
      <c r="M600" s="11" t="s">
        <v>801</v>
      </c>
    </row>
    <row r="601" spans="1:13" ht="22.5">
      <c r="A601" s="64">
        <v>44</v>
      </c>
      <c r="B601" s="11" t="s">
        <v>8</v>
      </c>
      <c r="C601" s="63" t="s">
        <v>6</v>
      </c>
      <c r="D601" s="64"/>
      <c r="E601" s="11" t="s">
        <v>540</v>
      </c>
      <c r="F601" s="64"/>
      <c r="G601" s="12" t="s">
        <v>6</v>
      </c>
      <c r="H601" s="26">
        <v>3.3</v>
      </c>
      <c r="I601" s="26">
        <v>3.3</v>
      </c>
      <c r="J601" s="47">
        <v>3.3</v>
      </c>
      <c r="K601" s="50">
        <f t="shared" si="12"/>
        <v>0</v>
      </c>
      <c r="L601" s="12" t="s">
        <v>9</v>
      </c>
      <c r="M601" s="11" t="s">
        <v>802</v>
      </c>
    </row>
    <row r="602" spans="1:13" ht="22.5">
      <c r="A602" s="63">
        <v>45</v>
      </c>
      <c r="B602" s="11" t="s">
        <v>8</v>
      </c>
      <c r="C602" s="63" t="s">
        <v>6</v>
      </c>
      <c r="D602" s="64"/>
      <c r="E602" s="11" t="s">
        <v>541</v>
      </c>
      <c r="F602" s="64"/>
      <c r="G602" s="12" t="s">
        <v>6</v>
      </c>
      <c r="H602" s="26">
        <v>3.3</v>
      </c>
      <c r="I602" s="26">
        <v>3.3</v>
      </c>
      <c r="J602" s="47">
        <v>3.3</v>
      </c>
      <c r="K602" s="50">
        <f t="shared" si="12"/>
        <v>0</v>
      </c>
      <c r="L602" s="12" t="s">
        <v>9</v>
      </c>
      <c r="M602" s="11" t="s">
        <v>802</v>
      </c>
    </row>
    <row r="603" spans="1:13" ht="22.5">
      <c r="A603" s="64">
        <v>46</v>
      </c>
      <c r="B603" s="11" t="s">
        <v>8</v>
      </c>
      <c r="C603" s="63" t="s">
        <v>6</v>
      </c>
      <c r="D603" s="64"/>
      <c r="E603" s="11" t="s">
        <v>542</v>
      </c>
      <c r="F603" s="64"/>
      <c r="G603" s="12" t="s">
        <v>6</v>
      </c>
      <c r="H603" s="26">
        <v>3.3</v>
      </c>
      <c r="I603" s="26">
        <v>3.3</v>
      </c>
      <c r="J603" s="47">
        <v>3.3</v>
      </c>
      <c r="K603" s="50">
        <f t="shared" si="12"/>
        <v>0</v>
      </c>
      <c r="L603" s="12" t="s">
        <v>9</v>
      </c>
      <c r="M603" s="11" t="s">
        <v>802</v>
      </c>
    </row>
    <row r="604" spans="1:13" ht="22.5">
      <c r="A604" s="63">
        <v>47</v>
      </c>
      <c r="B604" s="11" t="s">
        <v>8</v>
      </c>
      <c r="C604" s="63" t="s">
        <v>6</v>
      </c>
      <c r="D604" s="64"/>
      <c r="E604" s="11" t="s">
        <v>543</v>
      </c>
      <c r="F604" s="64"/>
      <c r="G604" s="12" t="s">
        <v>6</v>
      </c>
      <c r="H604" s="26">
        <v>20</v>
      </c>
      <c r="I604" s="26">
        <v>20</v>
      </c>
      <c r="J604" s="47">
        <v>0</v>
      </c>
      <c r="K604" s="50">
        <f t="shared" ref="K604:K630" si="13">H604-J604</f>
        <v>20</v>
      </c>
      <c r="L604" s="12" t="s">
        <v>12</v>
      </c>
      <c r="M604" s="11" t="s">
        <v>803</v>
      </c>
    </row>
    <row r="605" spans="1:13" ht="22.5">
      <c r="A605" s="64">
        <v>48</v>
      </c>
      <c r="B605" s="11" t="s">
        <v>8</v>
      </c>
      <c r="C605" s="63" t="s">
        <v>6</v>
      </c>
      <c r="D605" s="64"/>
      <c r="E605" s="11" t="s">
        <v>544</v>
      </c>
      <c r="F605" s="64"/>
      <c r="G605" s="12" t="s">
        <v>6</v>
      </c>
      <c r="H605" s="26">
        <v>4</v>
      </c>
      <c r="I605" s="26">
        <v>4</v>
      </c>
      <c r="J605" s="47">
        <v>4</v>
      </c>
      <c r="K605" s="50">
        <f t="shared" si="13"/>
        <v>0</v>
      </c>
      <c r="L605" s="12" t="s">
        <v>9</v>
      </c>
      <c r="M605" s="11" t="s">
        <v>804</v>
      </c>
    </row>
    <row r="606" spans="1:13" ht="33.75">
      <c r="A606" s="63">
        <v>49</v>
      </c>
      <c r="B606" s="11" t="s">
        <v>8</v>
      </c>
      <c r="C606" s="63" t="s">
        <v>6</v>
      </c>
      <c r="D606" s="64"/>
      <c r="E606" s="11" t="s">
        <v>545</v>
      </c>
      <c r="F606" s="64"/>
      <c r="G606" s="12" t="s">
        <v>6</v>
      </c>
      <c r="H606" s="26">
        <v>6</v>
      </c>
      <c r="I606" s="26">
        <v>6</v>
      </c>
      <c r="J606" s="47">
        <v>6</v>
      </c>
      <c r="K606" s="50">
        <f t="shared" si="13"/>
        <v>0</v>
      </c>
      <c r="L606" s="12" t="s">
        <v>9</v>
      </c>
      <c r="M606" s="11" t="s">
        <v>787</v>
      </c>
    </row>
    <row r="607" spans="1:13" ht="33.75">
      <c r="A607" s="64">
        <v>50</v>
      </c>
      <c r="B607" s="11" t="s">
        <v>8</v>
      </c>
      <c r="C607" s="63" t="s">
        <v>6</v>
      </c>
      <c r="D607" s="64"/>
      <c r="E607" s="11" t="s">
        <v>546</v>
      </c>
      <c r="F607" s="64"/>
      <c r="G607" s="12" t="s">
        <v>6</v>
      </c>
      <c r="H607" s="26">
        <v>12</v>
      </c>
      <c r="I607" s="26">
        <v>12</v>
      </c>
      <c r="J607" s="47">
        <v>0</v>
      </c>
      <c r="K607" s="50">
        <f t="shared" si="13"/>
        <v>12</v>
      </c>
      <c r="L607" s="12" t="s">
        <v>12</v>
      </c>
      <c r="M607" s="11" t="s">
        <v>788</v>
      </c>
    </row>
    <row r="608" spans="1:13" ht="45">
      <c r="A608" s="63">
        <v>51</v>
      </c>
      <c r="B608" s="11" t="s">
        <v>8</v>
      </c>
      <c r="C608" s="63" t="s">
        <v>6</v>
      </c>
      <c r="D608" s="64"/>
      <c r="E608" s="11" t="s">
        <v>547</v>
      </c>
      <c r="F608" s="64"/>
      <c r="G608" s="12" t="s">
        <v>6</v>
      </c>
      <c r="H608" s="26">
        <v>4</v>
      </c>
      <c r="I608" s="26">
        <v>4</v>
      </c>
      <c r="J608" s="47">
        <v>4</v>
      </c>
      <c r="K608" s="50">
        <f t="shared" si="13"/>
        <v>0</v>
      </c>
      <c r="L608" s="12" t="s">
        <v>9</v>
      </c>
      <c r="M608" s="10" t="s">
        <v>787</v>
      </c>
    </row>
    <row r="609" spans="1:14" ht="33.75">
      <c r="A609" s="64">
        <v>52</v>
      </c>
      <c r="B609" s="11" t="s">
        <v>8</v>
      </c>
      <c r="C609" s="63" t="s">
        <v>6</v>
      </c>
      <c r="D609" s="64"/>
      <c r="E609" s="11" t="s">
        <v>548</v>
      </c>
      <c r="F609" s="64"/>
      <c r="G609" s="12" t="s">
        <v>6</v>
      </c>
      <c r="H609" s="11">
        <v>8.3000000000000007</v>
      </c>
      <c r="I609" s="11">
        <v>8.3000000000000007</v>
      </c>
      <c r="J609" s="47">
        <v>0</v>
      </c>
      <c r="K609" s="50">
        <f t="shared" si="13"/>
        <v>8.3000000000000007</v>
      </c>
      <c r="L609" s="12" t="s">
        <v>12</v>
      </c>
      <c r="M609" s="10" t="s">
        <v>744</v>
      </c>
    </row>
    <row r="610" spans="1:14" ht="33.75">
      <c r="A610" s="63">
        <v>53</v>
      </c>
      <c r="B610" s="11" t="s">
        <v>8</v>
      </c>
      <c r="C610" s="63" t="s">
        <v>6</v>
      </c>
      <c r="D610" s="64"/>
      <c r="E610" s="11" t="s">
        <v>549</v>
      </c>
      <c r="F610" s="64"/>
      <c r="G610" s="12" t="s">
        <v>6</v>
      </c>
      <c r="H610" s="26">
        <v>2</v>
      </c>
      <c r="I610" s="26">
        <v>2</v>
      </c>
      <c r="J610" s="47">
        <v>0</v>
      </c>
      <c r="K610" s="50">
        <f t="shared" si="13"/>
        <v>2</v>
      </c>
      <c r="L610" s="12" t="s">
        <v>12</v>
      </c>
      <c r="M610" s="11" t="s">
        <v>805</v>
      </c>
    </row>
    <row r="611" spans="1:14" ht="22.5">
      <c r="A611" s="64">
        <v>54</v>
      </c>
      <c r="B611" s="11" t="s">
        <v>8</v>
      </c>
      <c r="C611" s="63" t="s">
        <v>6</v>
      </c>
      <c r="D611" s="64"/>
      <c r="E611" s="11" t="s">
        <v>577</v>
      </c>
      <c r="F611" s="64"/>
      <c r="G611" s="12" t="s">
        <v>6</v>
      </c>
      <c r="H611" s="11">
        <v>12.37</v>
      </c>
      <c r="I611" s="11">
        <v>12.37</v>
      </c>
      <c r="J611" s="47">
        <v>0</v>
      </c>
      <c r="K611" s="50">
        <f t="shared" si="13"/>
        <v>12.37</v>
      </c>
      <c r="L611" s="12" t="s">
        <v>12</v>
      </c>
      <c r="M611" s="11" t="s">
        <v>788</v>
      </c>
    </row>
    <row r="612" spans="1:14" ht="33.75">
      <c r="A612" s="63">
        <v>55</v>
      </c>
      <c r="B612" s="11" t="s">
        <v>8</v>
      </c>
      <c r="C612" s="63" t="s">
        <v>6</v>
      </c>
      <c r="D612" s="64"/>
      <c r="E612" s="11" t="s">
        <v>578</v>
      </c>
      <c r="F612" s="64"/>
      <c r="G612" s="12" t="s">
        <v>6</v>
      </c>
      <c r="H612" s="11">
        <v>3.87</v>
      </c>
      <c r="I612" s="11">
        <v>3.87</v>
      </c>
      <c r="J612" s="47">
        <v>3.87</v>
      </c>
      <c r="K612" s="50">
        <f t="shared" si="13"/>
        <v>0</v>
      </c>
      <c r="L612" s="12" t="s">
        <v>9</v>
      </c>
      <c r="M612" s="11" t="s">
        <v>788</v>
      </c>
    </row>
    <row r="613" spans="1:14" ht="22.5">
      <c r="A613" s="64">
        <v>56</v>
      </c>
      <c r="B613" s="11" t="s">
        <v>8</v>
      </c>
      <c r="C613" s="63" t="s">
        <v>6</v>
      </c>
      <c r="D613" s="64"/>
      <c r="E613" s="11" t="s">
        <v>579</v>
      </c>
      <c r="F613" s="64"/>
      <c r="G613" s="12" t="s">
        <v>6</v>
      </c>
      <c r="H613" s="11">
        <v>3.76</v>
      </c>
      <c r="I613" s="11">
        <v>3.76</v>
      </c>
      <c r="J613" s="47">
        <v>3.76</v>
      </c>
      <c r="K613" s="50">
        <f t="shared" si="13"/>
        <v>0</v>
      </c>
      <c r="L613" s="12" t="s">
        <v>12</v>
      </c>
      <c r="M613" s="11" t="s">
        <v>806</v>
      </c>
    </row>
    <row r="614" spans="1:14" ht="45">
      <c r="A614" s="63">
        <v>57</v>
      </c>
      <c r="B614" s="11" t="s">
        <v>8</v>
      </c>
      <c r="C614" s="63" t="s">
        <v>6</v>
      </c>
      <c r="D614" s="64"/>
      <c r="E614" s="11" t="s">
        <v>723</v>
      </c>
      <c r="F614" s="64"/>
      <c r="G614" s="12" t="s">
        <v>6</v>
      </c>
      <c r="H614" s="26">
        <v>11</v>
      </c>
      <c r="I614" s="26">
        <v>11</v>
      </c>
      <c r="J614" s="47">
        <v>11</v>
      </c>
      <c r="K614" s="50">
        <f t="shared" si="13"/>
        <v>0</v>
      </c>
      <c r="L614" s="12" t="s">
        <v>9</v>
      </c>
      <c r="M614" s="11" t="s">
        <v>788</v>
      </c>
    </row>
    <row r="615" spans="1:14" ht="33.75">
      <c r="A615" s="64">
        <v>58</v>
      </c>
      <c r="B615" s="11" t="s">
        <v>8</v>
      </c>
      <c r="C615" s="63" t="s">
        <v>6</v>
      </c>
      <c r="D615" s="64"/>
      <c r="E615" s="11" t="s">
        <v>724</v>
      </c>
      <c r="F615" s="64"/>
      <c r="G615" s="12" t="s">
        <v>6</v>
      </c>
      <c r="H615" s="11">
        <v>0.5</v>
      </c>
      <c r="I615" s="26">
        <v>0.5</v>
      </c>
      <c r="J615" s="47">
        <v>0.5</v>
      </c>
      <c r="K615" s="50">
        <f t="shared" si="13"/>
        <v>0</v>
      </c>
      <c r="L615" s="12" t="s">
        <v>9</v>
      </c>
      <c r="M615" s="11" t="s">
        <v>788</v>
      </c>
    </row>
    <row r="616" spans="1:14" ht="22.5">
      <c r="A616" s="63">
        <v>59</v>
      </c>
      <c r="B616" s="11" t="s">
        <v>8</v>
      </c>
      <c r="C616" s="63" t="s">
        <v>6</v>
      </c>
      <c r="D616" s="64"/>
      <c r="E616" s="11" t="s">
        <v>725</v>
      </c>
      <c r="F616" s="64"/>
      <c r="G616" s="12" t="s">
        <v>6</v>
      </c>
      <c r="H616" s="26">
        <v>10</v>
      </c>
      <c r="I616" s="26">
        <v>10</v>
      </c>
      <c r="J616" s="47">
        <v>10</v>
      </c>
      <c r="K616" s="50">
        <f t="shared" si="13"/>
        <v>0</v>
      </c>
      <c r="L616" s="12" t="s">
        <v>9</v>
      </c>
      <c r="M616" s="11" t="s">
        <v>788</v>
      </c>
    </row>
    <row r="617" spans="1:14" ht="33.75">
      <c r="A617" s="64">
        <v>60</v>
      </c>
      <c r="B617" s="11" t="s">
        <v>8</v>
      </c>
      <c r="C617" s="63" t="s">
        <v>6</v>
      </c>
      <c r="D617" s="64"/>
      <c r="E617" s="11" t="s">
        <v>726</v>
      </c>
      <c r="F617" s="64"/>
      <c r="G617" s="12" t="s">
        <v>6</v>
      </c>
      <c r="H617" s="26">
        <v>10</v>
      </c>
      <c r="I617" s="26">
        <v>10</v>
      </c>
      <c r="J617" s="47">
        <v>10</v>
      </c>
      <c r="K617" s="50">
        <f t="shared" si="13"/>
        <v>0</v>
      </c>
      <c r="L617" s="12" t="s">
        <v>9</v>
      </c>
      <c r="M617" s="11" t="s">
        <v>788</v>
      </c>
      <c r="N617" s="31">
        <f>504.6-503.65</f>
        <v>0.95000000000004547</v>
      </c>
    </row>
    <row r="618" spans="1:14" s="48" customFormat="1">
      <c r="A618" s="210" t="s">
        <v>659</v>
      </c>
      <c r="B618" s="211"/>
      <c r="C618" s="63"/>
      <c r="D618" s="63"/>
      <c r="E618" s="24"/>
      <c r="F618" s="63"/>
      <c r="G618" s="25"/>
      <c r="H618" s="59">
        <f>SUM(H558:H617)</f>
        <v>503.65000000000003</v>
      </c>
      <c r="I618" s="59">
        <f>SUM(I558:I617)</f>
        <v>503.65000000000003</v>
      </c>
      <c r="J618" s="59">
        <f>SUM(J558:J617)</f>
        <v>327.97999999999996</v>
      </c>
      <c r="K618" s="50">
        <f t="shared" si="13"/>
        <v>175.67000000000007</v>
      </c>
      <c r="L618" s="25"/>
      <c r="M618" s="24"/>
    </row>
    <row r="619" spans="1:14" s="48" customFormat="1" ht="21">
      <c r="A619" s="63">
        <v>1</v>
      </c>
      <c r="B619" s="24" t="s">
        <v>8</v>
      </c>
      <c r="C619" s="63" t="s">
        <v>554</v>
      </c>
      <c r="D619" s="50">
        <v>500</v>
      </c>
      <c r="E619" s="24" t="s">
        <v>580</v>
      </c>
      <c r="F619" s="63"/>
      <c r="G619" s="25" t="s">
        <v>554</v>
      </c>
      <c r="H619" s="59">
        <v>20</v>
      </c>
      <c r="I619" s="59">
        <v>20</v>
      </c>
      <c r="J619" s="50">
        <v>0</v>
      </c>
      <c r="K619" s="50">
        <f t="shared" si="13"/>
        <v>20</v>
      </c>
      <c r="L619" s="25" t="s">
        <v>12</v>
      </c>
      <c r="M619" s="24" t="s">
        <v>788</v>
      </c>
    </row>
    <row r="620" spans="1:14" ht="45">
      <c r="A620" s="64">
        <v>2</v>
      </c>
      <c r="B620" s="11" t="s">
        <v>8</v>
      </c>
      <c r="C620" s="64" t="s">
        <v>554</v>
      </c>
      <c r="D620" s="64"/>
      <c r="E620" s="11" t="s">
        <v>581</v>
      </c>
      <c r="F620" s="64"/>
      <c r="G620" s="12" t="s">
        <v>554</v>
      </c>
      <c r="H620" s="26">
        <v>10</v>
      </c>
      <c r="I620" s="26">
        <v>10</v>
      </c>
      <c r="J620" s="47">
        <v>10</v>
      </c>
      <c r="K620" s="50">
        <f t="shared" si="13"/>
        <v>0</v>
      </c>
      <c r="L620" s="12" t="s">
        <v>9</v>
      </c>
      <c r="M620" s="24" t="s">
        <v>788</v>
      </c>
      <c r="N620" s="48"/>
    </row>
    <row r="621" spans="1:14" ht="45">
      <c r="A621" s="63">
        <v>3</v>
      </c>
      <c r="B621" s="11" t="s">
        <v>8</v>
      </c>
      <c r="C621" s="64" t="s">
        <v>554</v>
      </c>
      <c r="D621" s="64"/>
      <c r="E621" s="11" t="s">
        <v>582</v>
      </c>
      <c r="F621" s="64"/>
      <c r="G621" s="12" t="s">
        <v>554</v>
      </c>
      <c r="H621" s="26">
        <v>20</v>
      </c>
      <c r="I621" s="26">
        <v>20</v>
      </c>
      <c r="J621" s="47">
        <v>0</v>
      </c>
      <c r="K621" s="50">
        <f t="shared" si="13"/>
        <v>20</v>
      </c>
      <c r="L621" s="12" t="s">
        <v>12</v>
      </c>
      <c r="M621" s="24" t="s">
        <v>788</v>
      </c>
      <c r="N621" s="48"/>
    </row>
    <row r="622" spans="1:14" ht="22.5">
      <c r="A622" s="64">
        <v>4</v>
      </c>
      <c r="B622" s="11" t="s">
        <v>8</v>
      </c>
      <c r="C622" s="64" t="s">
        <v>554</v>
      </c>
      <c r="D622" s="64"/>
      <c r="E622" s="11" t="s">
        <v>583</v>
      </c>
      <c r="F622" s="64"/>
      <c r="G622" s="12" t="s">
        <v>554</v>
      </c>
      <c r="H622" s="26">
        <v>10</v>
      </c>
      <c r="I622" s="26">
        <v>10</v>
      </c>
      <c r="J622" s="47">
        <v>10</v>
      </c>
      <c r="K622" s="50">
        <f t="shared" si="13"/>
        <v>0</v>
      </c>
      <c r="L622" s="12" t="s">
        <v>9</v>
      </c>
      <c r="M622" s="24" t="s">
        <v>788</v>
      </c>
    </row>
    <row r="623" spans="1:14" ht="33.75">
      <c r="A623" s="63">
        <v>5</v>
      </c>
      <c r="B623" s="11" t="s">
        <v>8</v>
      </c>
      <c r="C623" s="64" t="s">
        <v>554</v>
      </c>
      <c r="D623" s="64"/>
      <c r="E623" s="11" t="s">
        <v>584</v>
      </c>
      <c r="F623" s="64"/>
      <c r="G623" s="12" t="s">
        <v>554</v>
      </c>
      <c r="H623" s="26">
        <v>10</v>
      </c>
      <c r="I623" s="26">
        <v>10</v>
      </c>
      <c r="J623" s="47">
        <v>0</v>
      </c>
      <c r="K623" s="50">
        <f t="shared" si="13"/>
        <v>10</v>
      </c>
      <c r="L623" s="12" t="s">
        <v>12</v>
      </c>
      <c r="M623" s="11" t="s">
        <v>796</v>
      </c>
    </row>
    <row r="624" spans="1:14" ht="33.75">
      <c r="A624" s="64">
        <v>6</v>
      </c>
      <c r="B624" s="11" t="s">
        <v>117</v>
      </c>
      <c r="C624" s="64" t="s">
        <v>554</v>
      </c>
      <c r="D624" s="64"/>
      <c r="E624" s="11" t="s">
        <v>585</v>
      </c>
      <c r="F624" s="64"/>
      <c r="G624" s="12" t="s">
        <v>554</v>
      </c>
      <c r="H624" s="26">
        <v>1</v>
      </c>
      <c r="I624" s="26">
        <v>1</v>
      </c>
      <c r="J624" s="47">
        <v>1</v>
      </c>
      <c r="K624" s="50">
        <f t="shared" si="13"/>
        <v>0</v>
      </c>
      <c r="L624" s="74" t="s">
        <v>9</v>
      </c>
      <c r="M624" s="11" t="s">
        <v>513</v>
      </c>
    </row>
    <row r="625" spans="1:13" ht="22.5">
      <c r="A625" s="63">
        <v>7</v>
      </c>
      <c r="B625" s="11" t="s">
        <v>117</v>
      </c>
      <c r="C625" s="64" t="s">
        <v>554</v>
      </c>
      <c r="D625" s="64"/>
      <c r="E625" s="11" t="s">
        <v>586</v>
      </c>
      <c r="F625" s="64"/>
      <c r="G625" s="12" t="s">
        <v>554</v>
      </c>
      <c r="H625" s="11">
        <v>3.68</v>
      </c>
      <c r="I625" s="11">
        <v>3.68</v>
      </c>
      <c r="J625" s="47">
        <v>3.68</v>
      </c>
      <c r="K625" s="50">
        <f t="shared" si="13"/>
        <v>0</v>
      </c>
      <c r="L625" s="74" t="s">
        <v>9</v>
      </c>
      <c r="M625" s="11" t="s">
        <v>513</v>
      </c>
    </row>
    <row r="626" spans="1:13" ht="22.5">
      <c r="A626" s="64">
        <v>8</v>
      </c>
      <c r="B626" s="11" t="s">
        <v>117</v>
      </c>
      <c r="C626" s="64" t="s">
        <v>554</v>
      </c>
      <c r="D626" s="64"/>
      <c r="E626" s="11" t="s">
        <v>587</v>
      </c>
      <c r="F626" s="64"/>
      <c r="G626" s="12" t="s">
        <v>554</v>
      </c>
      <c r="H626" s="11">
        <v>1.32</v>
      </c>
      <c r="I626" s="11">
        <v>1.32</v>
      </c>
      <c r="J626" s="47">
        <v>1.32</v>
      </c>
      <c r="K626" s="50">
        <f t="shared" si="13"/>
        <v>0</v>
      </c>
      <c r="L626" s="74" t="s">
        <v>9</v>
      </c>
      <c r="M626" s="11" t="s">
        <v>513</v>
      </c>
    </row>
    <row r="627" spans="1:13" ht="22.5">
      <c r="A627" s="63">
        <v>9</v>
      </c>
      <c r="B627" s="11" t="s">
        <v>553</v>
      </c>
      <c r="C627" s="64" t="s">
        <v>554</v>
      </c>
      <c r="D627" s="64"/>
      <c r="E627" s="11" t="s">
        <v>588</v>
      </c>
      <c r="F627" s="64"/>
      <c r="G627" s="12" t="s">
        <v>554</v>
      </c>
      <c r="H627" s="26">
        <v>20</v>
      </c>
      <c r="I627" s="26">
        <v>20</v>
      </c>
      <c r="J627" s="47">
        <v>0</v>
      </c>
      <c r="K627" s="50">
        <f t="shared" si="13"/>
        <v>20</v>
      </c>
      <c r="L627" s="12" t="s">
        <v>12</v>
      </c>
      <c r="M627" s="11" t="s">
        <v>553</v>
      </c>
    </row>
    <row r="628" spans="1:13" ht="33.75">
      <c r="A628" s="64">
        <v>10</v>
      </c>
      <c r="B628" s="11" t="s">
        <v>553</v>
      </c>
      <c r="C628" s="64" t="s">
        <v>554</v>
      </c>
      <c r="D628" s="64"/>
      <c r="E628" s="11" t="s">
        <v>589</v>
      </c>
      <c r="F628" s="64"/>
      <c r="G628" s="12" t="s">
        <v>554</v>
      </c>
      <c r="H628" s="26">
        <v>8</v>
      </c>
      <c r="I628" s="26">
        <v>8</v>
      </c>
      <c r="J628" s="47">
        <v>8</v>
      </c>
      <c r="K628" s="50">
        <f t="shared" si="13"/>
        <v>0</v>
      </c>
      <c r="L628" s="12" t="s">
        <v>9</v>
      </c>
      <c r="M628" s="11" t="s">
        <v>553</v>
      </c>
    </row>
    <row r="629" spans="1:13" ht="45">
      <c r="A629" s="63">
        <v>11</v>
      </c>
      <c r="B629" s="11" t="s">
        <v>553</v>
      </c>
      <c r="C629" s="64" t="s">
        <v>554</v>
      </c>
      <c r="D629" s="64"/>
      <c r="E629" s="11" t="s">
        <v>590</v>
      </c>
      <c r="F629" s="64"/>
      <c r="G629" s="12" t="s">
        <v>554</v>
      </c>
      <c r="H629" s="26">
        <v>2</v>
      </c>
      <c r="I629" s="26">
        <v>2</v>
      </c>
      <c r="J629" s="47">
        <v>2</v>
      </c>
      <c r="K629" s="50">
        <f t="shared" si="13"/>
        <v>0</v>
      </c>
      <c r="L629" s="12" t="s">
        <v>9</v>
      </c>
      <c r="M629" s="11" t="s">
        <v>553</v>
      </c>
    </row>
    <row r="630" spans="1:13" ht="33.75">
      <c r="A630" s="64">
        <v>12</v>
      </c>
      <c r="B630" s="11" t="s">
        <v>118</v>
      </c>
      <c r="C630" s="64" t="s">
        <v>554</v>
      </c>
      <c r="D630" s="64"/>
      <c r="E630" s="11" t="s">
        <v>591</v>
      </c>
      <c r="F630" s="64"/>
      <c r="G630" s="12" t="s">
        <v>554</v>
      </c>
      <c r="H630" s="26">
        <v>20</v>
      </c>
      <c r="I630" s="26">
        <v>20</v>
      </c>
      <c r="J630" s="47">
        <v>0</v>
      </c>
      <c r="K630" s="50">
        <f t="shared" si="13"/>
        <v>20</v>
      </c>
      <c r="L630" s="12" t="s">
        <v>12</v>
      </c>
      <c r="M630" s="11" t="s">
        <v>118</v>
      </c>
    </row>
    <row r="631" spans="1:13" ht="22.5">
      <c r="A631" s="63">
        <v>13</v>
      </c>
      <c r="B631" s="11" t="s">
        <v>118</v>
      </c>
      <c r="C631" s="64" t="s">
        <v>554</v>
      </c>
      <c r="D631" s="64"/>
      <c r="E631" s="11" t="s">
        <v>592</v>
      </c>
      <c r="F631" s="64"/>
      <c r="G631" s="12" t="s">
        <v>554</v>
      </c>
      <c r="H631" s="26">
        <v>10</v>
      </c>
      <c r="I631" s="26">
        <v>10</v>
      </c>
      <c r="J631" s="47">
        <v>10</v>
      </c>
      <c r="K631" s="50">
        <v>10</v>
      </c>
      <c r="L631" s="12" t="s">
        <v>9</v>
      </c>
      <c r="M631" s="11" t="s">
        <v>118</v>
      </c>
    </row>
    <row r="632" spans="1:13" ht="33.75">
      <c r="A632" s="64">
        <v>14</v>
      </c>
      <c r="B632" s="11" t="s">
        <v>8</v>
      </c>
      <c r="C632" s="64" t="s">
        <v>554</v>
      </c>
      <c r="D632" s="64"/>
      <c r="E632" s="11" t="s">
        <v>593</v>
      </c>
      <c r="F632" s="64"/>
      <c r="G632" s="12" t="s">
        <v>554</v>
      </c>
      <c r="H632" s="26">
        <v>2</v>
      </c>
      <c r="I632" s="26">
        <v>2</v>
      </c>
      <c r="J632" s="47">
        <v>2</v>
      </c>
      <c r="K632" s="50">
        <f>H632-J632</f>
        <v>0</v>
      </c>
      <c r="L632" s="12" t="s">
        <v>9</v>
      </c>
      <c r="M632" s="11" t="s">
        <v>744</v>
      </c>
    </row>
    <row r="633" spans="1:13" ht="33.75">
      <c r="A633" s="63">
        <v>15</v>
      </c>
      <c r="B633" s="11" t="s">
        <v>8</v>
      </c>
      <c r="C633" s="64" t="s">
        <v>554</v>
      </c>
      <c r="D633" s="64"/>
      <c r="E633" s="11" t="s">
        <v>594</v>
      </c>
      <c r="F633" s="64"/>
      <c r="G633" s="12" t="s">
        <v>554</v>
      </c>
      <c r="H633" s="26">
        <v>0.7</v>
      </c>
      <c r="I633" s="26">
        <v>0.7</v>
      </c>
      <c r="J633" s="47">
        <v>0.7</v>
      </c>
      <c r="K633" s="50">
        <f t="shared" ref="K633:K678" si="14">H633-J633</f>
        <v>0</v>
      </c>
      <c r="L633" s="12" t="s">
        <v>9</v>
      </c>
      <c r="M633" s="11" t="s">
        <v>787</v>
      </c>
    </row>
    <row r="634" spans="1:13" ht="33.75">
      <c r="A634" s="64">
        <v>16</v>
      </c>
      <c r="B634" s="11" t="s">
        <v>8</v>
      </c>
      <c r="C634" s="64" t="s">
        <v>554</v>
      </c>
      <c r="D634" s="64"/>
      <c r="E634" s="11" t="s">
        <v>595</v>
      </c>
      <c r="F634" s="64"/>
      <c r="G634" s="12" t="s">
        <v>554</v>
      </c>
      <c r="H634" s="26">
        <v>8</v>
      </c>
      <c r="I634" s="26">
        <v>8</v>
      </c>
      <c r="J634" s="47">
        <v>8</v>
      </c>
      <c r="K634" s="50">
        <f t="shared" si="14"/>
        <v>0</v>
      </c>
      <c r="L634" s="12" t="s">
        <v>9</v>
      </c>
      <c r="M634" s="11" t="s">
        <v>787</v>
      </c>
    </row>
    <row r="635" spans="1:13" ht="45">
      <c r="A635" s="63">
        <v>17</v>
      </c>
      <c r="B635" s="11" t="s">
        <v>8</v>
      </c>
      <c r="C635" s="64" t="s">
        <v>554</v>
      </c>
      <c r="D635" s="64"/>
      <c r="E635" s="11" t="s">
        <v>596</v>
      </c>
      <c r="F635" s="64"/>
      <c r="G635" s="12" t="s">
        <v>554</v>
      </c>
      <c r="H635" s="26">
        <v>10</v>
      </c>
      <c r="I635" s="26">
        <v>10</v>
      </c>
      <c r="J635" s="47">
        <v>10</v>
      </c>
      <c r="K635" s="50">
        <f t="shared" si="14"/>
        <v>0</v>
      </c>
      <c r="L635" s="12" t="s">
        <v>9</v>
      </c>
      <c r="M635" s="11" t="s">
        <v>770</v>
      </c>
    </row>
    <row r="636" spans="1:13" ht="33.75">
      <c r="A636" s="64">
        <v>18</v>
      </c>
      <c r="B636" s="11" t="s">
        <v>8</v>
      </c>
      <c r="C636" s="64" t="s">
        <v>554</v>
      </c>
      <c r="D636" s="64"/>
      <c r="E636" s="11" t="s">
        <v>597</v>
      </c>
      <c r="F636" s="64"/>
      <c r="G636" s="12" t="s">
        <v>554</v>
      </c>
      <c r="H636" s="26">
        <v>7.5</v>
      </c>
      <c r="I636" s="26">
        <v>7.5</v>
      </c>
      <c r="J636" s="47">
        <v>7.5</v>
      </c>
      <c r="K636" s="50">
        <f t="shared" si="14"/>
        <v>0</v>
      </c>
      <c r="L636" s="12" t="s">
        <v>9</v>
      </c>
      <c r="M636" s="11" t="s">
        <v>770</v>
      </c>
    </row>
    <row r="637" spans="1:13" ht="33.75">
      <c r="A637" s="63">
        <v>19</v>
      </c>
      <c r="B637" s="11" t="s">
        <v>8</v>
      </c>
      <c r="C637" s="64" t="s">
        <v>554</v>
      </c>
      <c r="D637" s="64"/>
      <c r="E637" s="11" t="s">
        <v>598</v>
      </c>
      <c r="F637" s="64"/>
      <c r="G637" s="12" t="s">
        <v>554</v>
      </c>
      <c r="H637" s="26">
        <v>6</v>
      </c>
      <c r="I637" s="26">
        <v>6</v>
      </c>
      <c r="J637" s="47">
        <v>6</v>
      </c>
      <c r="K637" s="50">
        <f t="shared" si="14"/>
        <v>0</v>
      </c>
      <c r="L637" s="12" t="s">
        <v>9</v>
      </c>
      <c r="M637" s="11" t="s">
        <v>770</v>
      </c>
    </row>
    <row r="638" spans="1:13" ht="33.75">
      <c r="A638" s="64">
        <v>20</v>
      </c>
      <c r="B638" s="11" t="s">
        <v>8</v>
      </c>
      <c r="C638" s="64" t="s">
        <v>554</v>
      </c>
      <c r="D638" s="64"/>
      <c r="E638" s="11" t="s">
        <v>599</v>
      </c>
      <c r="F638" s="64"/>
      <c r="G638" s="12" t="s">
        <v>554</v>
      </c>
      <c r="H638" s="26">
        <v>2.5</v>
      </c>
      <c r="I638" s="26">
        <v>2.5</v>
      </c>
      <c r="J638" s="47">
        <v>2.5</v>
      </c>
      <c r="K638" s="50">
        <f t="shared" si="14"/>
        <v>0</v>
      </c>
      <c r="L638" s="12" t="s">
        <v>9</v>
      </c>
      <c r="M638" s="11" t="s">
        <v>788</v>
      </c>
    </row>
    <row r="639" spans="1:13" ht="33.75">
      <c r="A639" s="63">
        <v>21</v>
      </c>
      <c r="B639" s="11" t="s">
        <v>8</v>
      </c>
      <c r="C639" s="64" t="s">
        <v>554</v>
      </c>
      <c r="D639" s="64"/>
      <c r="E639" s="11" t="s">
        <v>600</v>
      </c>
      <c r="F639" s="64"/>
      <c r="G639" s="12" t="s">
        <v>554</v>
      </c>
      <c r="H639" s="26">
        <v>3.6</v>
      </c>
      <c r="I639" s="26">
        <v>3.6</v>
      </c>
      <c r="J639" s="47">
        <v>3.6</v>
      </c>
      <c r="K639" s="50">
        <f t="shared" si="14"/>
        <v>0</v>
      </c>
      <c r="L639" s="12" t="s">
        <v>9</v>
      </c>
      <c r="M639" s="11" t="s">
        <v>802</v>
      </c>
    </row>
    <row r="640" spans="1:13" s="42" customFormat="1" ht="33.75">
      <c r="A640" s="38">
        <v>22</v>
      </c>
      <c r="B640" s="29" t="s">
        <v>8</v>
      </c>
      <c r="C640" s="38" t="s">
        <v>554</v>
      </c>
      <c r="D640" s="38"/>
      <c r="E640" s="29" t="s">
        <v>601</v>
      </c>
      <c r="F640" s="38"/>
      <c r="G640" s="74" t="s">
        <v>554</v>
      </c>
      <c r="H640" s="40">
        <v>4.5</v>
      </c>
      <c r="I640" s="40">
        <v>4.5</v>
      </c>
      <c r="J640" s="41">
        <v>4.5</v>
      </c>
      <c r="K640" s="50">
        <v>0</v>
      </c>
      <c r="L640" s="74" t="s">
        <v>9</v>
      </c>
      <c r="M640" s="29" t="s">
        <v>802</v>
      </c>
    </row>
    <row r="641" spans="1:13" ht="33.75">
      <c r="A641" s="63">
        <v>23</v>
      </c>
      <c r="B641" s="11" t="s">
        <v>553</v>
      </c>
      <c r="C641" s="64" t="s">
        <v>554</v>
      </c>
      <c r="D641" s="64"/>
      <c r="E641" s="11" t="s">
        <v>602</v>
      </c>
      <c r="F641" s="64"/>
      <c r="G641" s="12" t="s">
        <v>554</v>
      </c>
      <c r="H641" s="26">
        <v>8</v>
      </c>
      <c r="I641" s="26">
        <v>8</v>
      </c>
      <c r="J641" s="47">
        <v>0</v>
      </c>
      <c r="K641" s="50">
        <f t="shared" si="14"/>
        <v>8</v>
      </c>
      <c r="L641" s="12" t="s">
        <v>12</v>
      </c>
      <c r="M641" s="11" t="s">
        <v>553</v>
      </c>
    </row>
    <row r="642" spans="1:13" ht="33.75">
      <c r="A642" s="64">
        <v>24</v>
      </c>
      <c r="B642" s="11" t="s">
        <v>553</v>
      </c>
      <c r="C642" s="64" t="s">
        <v>554</v>
      </c>
      <c r="D642" s="64"/>
      <c r="E642" s="11" t="s">
        <v>603</v>
      </c>
      <c r="F642" s="64"/>
      <c r="G642" s="12" t="s">
        <v>554</v>
      </c>
      <c r="H642" s="26">
        <v>2.5</v>
      </c>
      <c r="I642" s="26">
        <v>2.5</v>
      </c>
      <c r="J642" s="47">
        <v>2.5</v>
      </c>
      <c r="K642" s="50">
        <f t="shared" si="14"/>
        <v>0</v>
      </c>
      <c r="L642" s="12" t="s">
        <v>9</v>
      </c>
      <c r="M642" s="11" t="s">
        <v>553</v>
      </c>
    </row>
    <row r="643" spans="1:13" ht="33.75">
      <c r="A643" s="63">
        <v>25</v>
      </c>
      <c r="B643" s="11" t="s">
        <v>118</v>
      </c>
      <c r="C643" s="64" t="s">
        <v>554</v>
      </c>
      <c r="D643" s="64"/>
      <c r="E643" s="11" t="s">
        <v>604</v>
      </c>
      <c r="F643" s="64"/>
      <c r="G643" s="12" t="s">
        <v>554</v>
      </c>
      <c r="H643" s="26">
        <v>3</v>
      </c>
      <c r="I643" s="26">
        <v>3</v>
      </c>
      <c r="J643" s="47">
        <v>3</v>
      </c>
      <c r="K643" s="50">
        <f t="shared" si="14"/>
        <v>0</v>
      </c>
      <c r="L643" s="12" t="s">
        <v>9</v>
      </c>
      <c r="M643" s="11" t="s">
        <v>118</v>
      </c>
    </row>
    <row r="644" spans="1:13" ht="33.75">
      <c r="A644" s="64">
        <v>26</v>
      </c>
      <c r="B644" s="11" t="s">
        <v>118</v>
      </c>
      <c r="C644" s="64" t="s">
        <v>554</v>
      </c>
      <c r="D644" s="64"/>
      <c r="E644" s="11" t="s">
        <v>605</v>
      </c>
      <c r="F644" s="64"/>
      <c r="G644" s="12" t="s">
        <v>554</v>
      </c>
      <c r="H644" s="26">
        <v>1</v>
      </c>
      <c r="I644" s="26">
        <v>1</v>
      </c>
      <c r="J644" s="47">
        <v>1</v>
      </c>
      <c r="K644" s="50">
        <f t="shared" si="14"/>
        <v>0</v>
      </c>
      <c r="L644" s="12" t="s">
        <v>9</v>
      </c>
      <c r="M644" s="11" t="s">
        <v>118</v>
      </c>
    </row>
    <row r="645" spans="1:13" ht="33.75">
      <c r="A645" s="63">
        <v>27</v>
      </c>
      <c r="B645" s="11" t="s">
        <v>617</v>
      </c>
      <c r="C645" s="64" t="s">
        <v>554</v>
      </c>
      <c r="D645" s="64"/>
      <c r="E645" s="11" t="s">
        <v>606</v>
      </c>
      <c r="F645" s="64"/>
      <c r="G645" s="12" t="s">
        <v>554</v>
      </c>
      <c r="H645" s="26">
        <v>9</v>
      </c>
      <c r="I645" s="26">
        <v>9</v>
      </c>
      <c r="J645" s="47">
        <v>0</v>
      </c>
      <c r="K645" s="50">
        <f t="shared" si="14"/>
        <v>9</v>
      </c>
      <c r="L645" s="12" t="s">
        <v>12</v>
      </c>
      <c r="M645" s="11" t="s">
        <v>512</v>
      </c>
    </row>
    <row r="646" spans="1:13" ht="45">
      <c r="A646" s="64">
        <v>28</v>
      </c>
      <c r="B646" s="11" t="s">
        <v>8</v>
      </c>
      <c r="C646" s="64" t="s">
        <v>554</v>
      </c>
      <c r="D646" s="64"/>
      <c r="E646" s="11" t="s">
        <v>607</v>
      </c>
      <c r="F646" s="64"/>
      <c r="G646" s="12" t="s">
        <v>554</v>
      </c>
      <c r="H646" s="26">
        <v>8</v>
      </c>
      <c r="I646" s="26">
        <v>8</v>
      </c>
      <c r="J646" s="47">
        <v>8</v>
      </c>
      <c r="K646" s="50">
        <f t="shared" si="14"/>
        <v>0</v>
      </c>
      <c r="L646" s="12" t="s">
        <v>9</v>
      </c>
      <c r="M646" s="11" t="s">
        <v>787</v>
      </c>
    </row>
    <row r="647" spans="1:13" ht="22.5">
      <c r="A647" s="63">
        <v>29</v>
      </c>
      <c r="B647" s="11" t="s">
        <v>8</v>
      </c>
      <c r="C647" s="64" t="s">
        <v>554</v>
      </c>
      <c r="D647" s="64"/>
      <c r="E647" s="11" t="s">
        <v>608</v>
      </c>
      <c r="F647" s="64"/>
      <c r="G647" s="12" t="s">
        <v>554</v>
      </c>
      <c r="H647" s="26">
        <v>7</v>
      </c>
      <c r="I647" s="26">
        <v>7</v>
      </c>
      <c r="J647" s="47">
        <v>0</v>
      </c>
      <c r="K647" s="50">
        <f t="shared" si="14"/>
        <v>7</v>
      </c>
      <c r="L647" s="12" t="s">
        <v>12</v>
      </c>
      <c r="M647" s="11" t="s">
        <v>787</v>
      </c>
    </row>
    <row r="648" spans="1:13" ht="33.75">
      <c r="A648" s="64">
        <v>30</v>
      </c>
      <c r="B648" s="11" t="s">
        <v>8</v>
      </c>
      <c r="C648" s="64" t="s">
        <v>554</v>
      </c>
      <c r="D648" s="64"/>
      <c r="E648" s="11" t="s">
        <v>609</v>
      </c>
      <c r="F648" s="64"/>
      <c r="G648" s="12" t="s">
        <v>554</v>
      </c>
      <c r="H648" s="26">
        <v>10</v>
      </c>
      <c r="I648" s="26">
        <v>10</v>
      </c>
      <c r="J648" s="47">
        <v>0</v>
      </c>
      <c r="K648" s="50">
        <f t="shared" si="14"/>
        <v>10</v>
      </c>
      <c r="L648" s="12" t="s">
        <v>12</v>
      </c>
      <c r="M648" s="11" t="s">
        <v>787</v>
      </c>
    </row>
    <row r="649" spans="1:13" ht="33.75">
      <c r="A649" s="63">
        <v>31</v>
      </c>
      <c r="B649" s="11" t="s">
        <v>8</v>
      </c>
      <c r="C649" s="64" t="s">
        <v>554</v>
      </c>
      <c r="D649" s="64"/>
      <c r="E649" s="11" t="s">
        <v>610</v>
      </c>
      <c r="F649" s="64"/>
      <c r="G649" s="12" t="s">
        <v>554</v>
      </c>
      <c r="H649" s="26">
        <v>2.5</v>
      </c>
      <c r="I649" s="26">
        <v>2.5</v>
      </c>
      <c r="J649" s="47">
        <v>2.5</v>
      </c>
      <c r="K649" s="50">
        <f>H649-J649</f>
        <v>0</v>
      </c>
      <c r="L649" s="12" t="s">
        <v>9</v>
      </c>
      <c r="M649" s="11" t="s">
        <v>787</v>
      </c>
    </row>
    <row r="650" spans="1:13" ht="33.75">
      <c r="A650" s="64">
        <v>32</v>
      </c>
      <c r="B650" s="11" t="s">
        <v>8</v>
      </c>
      <c r="C650" s="64" t="s">
        <v>554</v>
      </c>
      <c r="D650" s="64"/>
      <c r="E650" s="11" t="s">
        <v>611</v>
      </c>
      <c r="F650" s="64"/>
      <c r="G650" s="12" t="s">
        <v>554</v>
      </c>
      <c r="H650" s="26">
        <v>2.5</v>
      </c>
      <c r="I650" s="26">
        <v>2.5</v>
      </c>
      <c r="J650" s="47">
        <v>2.5</v>
      </c>
      <c r="K650" s="50">
        <f t="shared" si="14"/>
        <v>0</v>
      </c>
      <c r="L650" s="12" t="s">
        <v>12</v>
      </c>
      <c r="M650" s="11" t="s">
        <v>753</v>
      </c>
    </row>
    <row r="651" spans="1:13" ht="22.5">
      <c r="A651" s="63">
        <v>33</v>
      </c>
      <c r="B651" s="11" t="s">
        <v>8</v>
      </c>
      <c r="C651" s="64" t="s">
        <v>554</v>
      </c>
      <c r="D651" s="64"/>
      <c r="E651" s="11" t="s">
        <v>612</v>
      </c>
      <c r="F651" s="64"/>
      <c r="G651" s="12" t="s">
        <v>554</v>
      </c>
      <c r="H651" s="26">
        <v>2.5</v>
      </c>
      <c r="I651" s="26">
        <v>2.5</v>
      </c>
      <c r="J651" s="47">
        <v>2.5</v>
      </c>
      <c r="K651" s="50">
        <f t="shared" si="14"/>
        <v>0</v>
      </c>
      <c r="L651" s="12" t="s">
        <v>12</v>
      </c>
      <c r="M651" s="11" t="s">
        <v>753</v>
      </c>
    </row>
    <row r="652" spans="1:13" ht="33.75">
      <c r="A652" s="64">
        <v>34</v>
      </c>
      <c r="B652" s="11" t="s">
        <v>8</v>
      </c>
      <c r="C652" s="64" t="s">
        <v>554</v>
      </c>
      <c r="D652" s="64"/>
      <c r="E652" s="11" t="s">
        <v>613</v>
      </c>
      <c r="F652" s="64"/>
      <c r="G652" s="12" t="s">
        <v>554</v>
      </c>
      <c r="H652" s="26">
        <v>2.5</v>
      </c>
      <c r="I652" s="26">
        <v>2.5</v>
      </c>
      <c r="J652" s="47">
        <v>2.5</v>
      </c>
      <c r="K652" s="50">
        <f t="shared" si="14"/>
        <v>0</v>
      </c>
      <c r="L652" s="12" t="s">
        <v>9</v>
      </c>
      <c r="M652" s="11" t="s">
        <v>753</v>
      </c>
    </row>
    <row r="653" spans="1:13" ht="22.5">
      <c r="A653" s="63">
        <v>35</v>
      </c>
      <c r="B653" s="11" t="s">
        <v>8</v>
      </c>
      <c r="C653" s="64" t="s">
        <v>554</v>
      </c>
      <c r="D653" s="64"/>
      <c r="E653" s="11" t="s">
        <v>614</v>
      </c>
      <c r="F653" s="64"/>
      <c r="G653" s="12" t="s">
        <v>554</v>
      </c>
      <c r="H653" s="26">
        <v>2.5</v>
      </c>
      <c r="I653" s="26">
        <v>2.5</v>
      </c>
      <c r="J653" s="47">
        <v>2.5</v>
      </c>
      <c r="K653" s="50">
        <f t="shared" si="14"/>
        <v>0</v>
      </c>
      <c r="L653" s="12" t="s">
        <v>9</v>
      </c>
      <c r="M653" s="11" t="s">
        <v>753</v>
      </c>
    </row>
    <row r="654" spans="1:13" ht="56.25">
      <c r="A654" s="64">
        <v>36</v>
      </c>
      <c r="B654" s="11" t="s">
        <v>8</v>
      </c>
      <c r="C654" s="64" t="s">
        <v>554</v>
      </c>
      <c r="D654" s="64"/>
      <c r="E654" s="11" t="s">
        <v>615</v>
      </c>
      <c r="F654" s="64"/>
      <c r="G654" s="12" t="s">
        <v>554</v>
      </c>
      <c r="H654" s="26">
        <v>7.5</v>
      </c>
      <c r="I654" s="26">
        <v>7.5</v>
      </c>
      <c r="J654" s="47">
        <v>7.5</v>
      </c>
      <c r="K654" s="50">
        <f t="shared" si="14"/>
        <v>0</v>
      </c>
      <c r="L654" s="12" t="s">
        <v>12</v>
      </c>
      <c r="M654" s="11" t="s">
        <v>744</v>
      </c>
    </row>
    <row r="655" spans="1:13" ht="22.5">
      <c r="A655" s="63">
        <v>37</v>
      </c>
      <c r="B655" s="11" t="s">
        <v>8</v>
      </c>
      <c r="C655" s="64" t="s">
        <v>554</v>
      </c>
      <c r="D655" s="64"/>
      <c r="E655" s="11" t="s">
        <v>616</v>
      </c>
      <c r="F655" s="64"/>
      <c r="G655" s="12" t="s">
        <v>554</v>
      </c>
      <c r="H655" s="11">
        <v>4.03</v>
      </c>
      <c r="I655" s="11">
        <v>4.03</v>
      </c>
      <c r="J655" s="47">
        <v>0</v>
      </c>
      <c r="K655" s="50">
        <f t="shared" si="14"/>
        <v>4.03</v>
      </c>
      <c r="L655" s="12" t="s">
        <v>797</v>
      </c>
      <c r="M655" s="11" t="s">
        <v>733</v>
      </c>
    </row>
    <row r="656" spans="1:13" ht="33.75">
      <c r="A656" s="64">
        <v>38</v>
      </c>
      <c r="B656" s="11" t="s">
        <v>118</v>
      </c>
      <c r="C656" s="64" t="s">
        <v>554</v>
      </c>
      <c r="D656" s="64"/>
      <c r="E656" s="11" t="s">
        <v>684</v>
      </c>
      <c r="F656" s="64"/>
      <c r="G656" s="12" t="s">
        <v>554</v>
      </c>
      <c r="H656" s="26">
        <v>25</v>
      </c>
      <c r="I656" s="26">
        <v>25</v>
      </c>
      <c r="J656" s="47">
        <v>0</v>
      </c>
      <c r="K656" s="50">
        <f t="shared" si="14"/>
        <v>25</v>
      </c>
      <c r="L656" s="12" t="s">
        <v>12</v>
      </c>
      <c r="M656" s="11" t="s">
        <v>118</v>
      </c>
    </row>
    <row r="657" spans="1:16" ht="22.5">
      <c r="A657" s="63">
        <v>39</v>
      </c>
      <c r="B657" s="11" t="s">
        <v>118</v>
      </c>
      <c r="C657" s="64" t="s">
        <v>554</v>
      </c>
      <c r="D657" s="64"/>
      <c r="E657" s="11" t="s">
        <v>685</v>
      </c>
      <c r="F657" s="64"/>
      <c r="G657" s="12" t="s">
        <v>554</v>
      </c>
      <c r="H657" s="26">
        <v>20</v>
      </c>
      <c r="I657" s="26">
        <v>20</v>
      </c>
      <c r="J657" s="47">
        <v>0</v>
      </c>
      <c r="K657" s="50">
        <f t="shared" si="14"/>
        <v>20</v>
      </c>
      <c r="L657" s="12" t="s">
        <v>12</v>
      </c>
      <c r="M657" s="11" t="s">
        <v>118</v>
      </c>
    </row>
    <row r="658" spans="1:16" ht="22.5">
      <c r="A658" s="64">
        <v>40</v>
      </c>
      <c r="B658" s="11" t="s">
        <v>687</v>
      </c>
      <c r="C658" s="64" t="s">
        <v>554</v>
      </c>
      <c r="D658" s="64"/>
      <c r="E658" s="11" t="s">
        <v>686</v>
      </c>
      <c r="F658" s="64"/>
      <c r="G658" s="12" t="s">
        <v>554</v>
      </c>
      <c r="H658" s="26">
        <v>20</v>
      </c>
      <c r="I658" s="26">
        <v>20</v>
      </c>
      <c r="J658" s="47">
        <v>0</v>
      </c>
      <c r="K658" s="50">
        <f t="shared" si="14"/>
        <v>20</v>
      </c>
      <c r="L658" s="12" t="s">
        <v>12</v>
      </c>
      <c r="M658" s="11" t="s">
        <v>733</v>
      </c>
    </row>
    <row r="659" spans="1:16" ht="101.25">
      <c r="A659" s="63">
        <v>41</v>
      </c>
      <c r="B659" s="11" t="s">
        <v>116</v>
      </c>
      <c r="C659" s="64" t="s">
        <v>554</v>
      </c>
      <c r="D659" s="64"/>
      <c r="E659" s="11" t="s">
        <v>688</v>
      </c>
      <c r="F659" s="64"/>
      <c r="G659" s="12" t="s">
        <v>554</v>
      </c>
      <c r="H659" s="26">
        <v>22.5</v>
      </c>
      <c r="I659" s="26">
        <v>22.5</v>
      </c>
      <c r="J659" s="47">
        <v>0</v>
      </c>
      <c r="K659" s="50">
        <f t="shared" si="14"/>
        <v>22.5</v>
      </c>
      <c r="L659" s="12" t="s">
        <v>12</v>
      </c>
      <c r="M659" s="11" t="s">
        <v>512</v>
      </c>
    </row>
    <row r="660" spans="1:16" ht="90">
      <c r="A660" s="64">
        <v>42</v>
      </c>
      <c r="B660" s="11" t="s">
        <v>689</v>
      </c>
      <c r="C660" s="64" t="s">
        <v>554</v>
      </c>
      <c r="D660" s="64"/>
      <c r="E660" s="11" t="s">
        <v>690</v>
      </c>
      <c r="F660" s="64"/>
      <c r="G660" s="12" t="s">
        <v>554</v>
      </c>
      <c r="H660" s="26">
        <v>22.5</v>
      </c>
      <c r="I660" s="26">
        <v>22.5</v>
      </c>
      <c r="J660" s="47">
        <v>0</v>
      </c>
      <c r="K660" s="50">
        <f t="shared" si="14"/>
        <v>22.5</v>
      </c>
      <c r="L660" s="12" t="s">
        <v>12</v>
      </c>
      <c r="M660" s="11" t="s">
        <v>513</v>
      </c>
    </row>
    <row r="661" spans="1:16" ht="33.75">
      <c r="A661" s="63">
        <v>43</v>
      </c>
      <c r="B661" s="11" t="s">
        <v>8</v>
      </c>
      <c r="C661" s="64" t="s">
        <v>554</v>
      </c>
      <c r="D661" s="64"/>
      <c r="E661" s="11" t="s">
        <v>691</v>
      </c>
      <c r="F661" s="64"/>
      <c r="G661" s="12" t="s">
        <v>554</v>
      </c>
      <c r="H661" s="26">
        <v>3.5</v>
      </c>
      <c r="I661" s="26">
        <v>3.5</v>
      </c>
      <c r="J661" s="47">
        <v>3.5</v>
      </c>
      <c r="K661" s="50">
        <f t="shared" si="14"/>
        <v>0</v>
      </c>
      <c r="L661" s="12" t="s">
        <v>12</v>
      </c>
      <c r="M661" s="11" t="s">
        <v>692</v>
      </c>
    </row>
    <row r="662" spans="1:16" ht="33.75">
      <c r="A662" s="64">
        <v>44</v>
      </c>
      <c r="B662" s="11" t="s">
        <v>8</v>
      </c>
      <c r="C662" s="64" t="s">
        <v>554</v>
      </c>
      <c r="D662" s="64"/>
      <c r="E662" s="11" t="s">
        <v>693</v>
      </c>
      <c r="F662" s="64"/>
      <c r="G662" s="12" t="s">
        <v>554</v>
      </c>
      <c r="H662" s="26">
        <v>4</v>
      </c>
      <c r="I662" s="26">
        <v>4</v>
      </c>
      <c r="J662" s="47">
        <v>0</v>
      </c>
      <c r="K662" s="50">
        <f>H662-J662</f>
        <v>4</v>
      </c>
      <c r="L662" s="12" t="s">
        <v>12</v>
      </c>
      <c r="M662" s="11" t="s">
        <v>692</v>
      </c>
    </row>
    <row r="663" spans="1:16" ht="22.5">
      <c r="A663" s="63">
        <v>45</v>
      </c>
      <c r="B663" s="11" t="s">
        <v>8</v>
      </c>
      <c r="C663" s="64" t="s">
        <v>554</v>
      </c>
      <c r="D663" s="64"/>
      <c r="E663" s="11" t="s">
        <v>694</v>
      </c>
      <c r="F663" s="64"/>
      <c r="G663" s="12" t="s">
        <v>554</v>
      </c>
      <c r="H663" s="26">
        <v>2</v>
      </c>
      <c r="I663" s="26">
        <v>2</v>
      </c>
      <c r="J663" s="47">
        <v>0</v>
      </c>
      <c r="K663" s="50">
        <f t="shared" si="14"/>
        <v>2</v>
      </c>
      <c r="L663" s="12" t="s">
        <v>12</v>
      </c>
      <c r="M663" s="11" t="s">
        <v>692</v>
      </c>
    </row>
    <row r="664" spans="1:16" ht="33.75">
      <c r="A664" s="64">
        <v>46</v>
      </c>
      <c r="B664" s="11" t="s">
        <v>8</v>
      </c>
      <c r="C664" s="64" t="s">
        <v>554</v>
      </c>
      <c r="D664" s="64"/>
      <c r="E664" s="11" t="s">
        <v>695</v>
      </c>
      <c r="F664" s="64"/>
      <c r="G664" s="12" t="s">
        <v>554</v>
      </c>
      <c r="H664" s="26">
        <v>10</v>
      </c>
      <c r="I664" s="26">
        <v>10</v>
      </c>
      <c r="J664" s="47">
        <v>0</v>
      </c>
      <c r="K664" s="50">
        <f t="shared" si="14"/>
        <v>10</v>
      </c>
      <c r="L664" s="12" t="s">
        <v>12</v>
      </c>
      <c r="M664" s="11" t="s">
        <v>692</v>
      </c>
    </row>
    <row r="665" spans="1:16" ht="22.5">
      <c r="A665" s="63">
        <v>47</v>
      </c>
      <c r="B665" s="11" t="s">
        <v>8</v>
      </c>
      <c r="C665" s="64" t="s">
        <v>554</v>
      </c>
      <c r="D665" s="64"/>
      <c r="E665" s="11" t="s">
        <v>696</v>
      </c>
      <c r="F665" s="64"/>
      <c r="G665" s="12" t="s">
        <v>554</v>
      </c>
      <c r="H665" s="26">
        <v>2</v>
      </c>
      <c r="I665" s="26">
        <v>2</v>
      </c>
      <c r="J665" s="47">
        <v>0</v>
      </c>
      <c r="K665" s="50">
        <f t="shared" si="14"/>
        <v>2</v>
      </c>
      <c r="L665" s="12" t="s">
        <v>12</v>
      </c>
      <c r="M665" s="11" t="s">
        <v>692</v>
      </c>
    </row>
    <row r="666" spans="1:16" ht="33.75">
      <c r="A666" s="64">
        <v>48</v>
      </c>
      <c r="B666" s="11" t="s">
        <v>8</v>
      </c>
      <c r="C666" s="64" t="s">
        <v>554</v>
      </c>
      <c r="D666" s="64"/>
      <c r="E666" s="11" t="s">
        <v>697</v>
      </c>
      <c r="F666" s="64"/>
      <c r="G666" s="12" t="s">
        <v>554</v>
      </c>
      <c r="H666" s="26">
        <v>10</v>
      </c>
      <c r="I666" s="26">
        <v>10</v>
      </c>
      <c r="J666" s="47">
        <v>0</v>
      </c>
      <c r="K666" s="50">
        <f t="shared" si="14"/>
        <v>10</v>
      </c>
      <c r="L666" s="12" t="s">
        <v>12</v>
      </c>
      <c r="M666" s="11" t="s">
        <v>692</v>
      </c>
    </row>
    <row r="667" spans="1:16" ht="33.75">
      <c r="A667" s="63">
        <v>49</v>
      </c>
      <c r="B667" s="11" t="s">
        <v>8</v>
      </c>
      <c r="C667" s="64" t="s">
        <v>554</v>
      </c>
      <c r="D667" s="64"/>
      <c r="E667" s="11" t="s">
        <v>698</v>
      </c>
      <c r="F667" s="64"/>
      <c r="G667" s="12" t="s">
        <v>554</v>
      </c>
      <c r="H667" s="26">
        <v>10</v>
      </c>
      <c r="I667" s="26">
        <v>10</v>
      </c>
      <c r="J667" s="47">
        <v>0</v>
      </c>
      <c r="K667" s="50">
        <f t="shared" si="14"/>
        <v>10</v>
      </c>
      <c r="L667" s="12" t="s">
        <v>12</v>
      </c>
      <c r="M667" s="11" t="s">
        <v>692</v>
      </c>
    </row>
    <row r="668" spans="1:16" ht="33.75">
      <c r="A668" s="64">
        <v>50</v>
      </c>
      <c r="B668" s="11" t="s">
        <v>8</v>
      </c>
      <c r="C668" s="64" t="s">
        <v>554</v>
      </c>
      <c r="D668" s="64"/>
      <c r="E668" s="11" t="s">
        <v>699</v>
      </c>
      <c r="F668" s="64"/>
      <c r="G668" s="12" t="s">
        <v>554</v>
      </c>
      <c r="H668" s="26">
        <v>6.5</v>
      </c>
      <c r="I668" s="26">
        <v>6.5</v>
      </c>
      <c r="J668" s="47">
        <v>0</v>
      </c>
      <c r="K668" s="50">
        <f t="shared" si="14"/>
        <v>6.5</v>
      </c>
      <c r="L668" s="12" t="s">
        <v>12</v>
      </c>
      <c r="M668" s="11" t="s">
        <v>692</v>
      </c>
    </row>
    <row r="669" spans="1:16" ht="33.75">
      <c r="A669" s="63">
        <v>51</v>
      </c>
      <c r="B669" s="11" t="s">
        <v>8</v>
      </c>
      <c r="C669" s="64" t="s">
        <v>554</v>
      </c>
      <c r="D669" s="64"/>
      <c r="E669" s="11" t="s">
        <v>700</v>
      </c>
      <c r="F669" s="64"/>
      <c r="G669" s="12" t="s">
        <v>554</v>
      </c>
      <c r="H669" s="26">
        <v>2</v>
      </c>
      <c r="I669" s="26">
        <v>2</v>
      </c>
      <c r="J669" s="47">
        <v>0</v>
      </c>
      <c r="K669" s="50">
        <f t="shared" si="14"/>
        <v>2</v>
      </c>
      <c r="L669" s="12" t="s">
        <v>12</v>
      </c>
      <c r="M669" s="11" t="s">
        <v>787</v>
      </c>
    </row>
    <row r="670" spans="1:16" ht="33.75">
      <c r="A670" s="64">
        <v>52</v>
      </c>
      <c r="B670" s="11" t="s">
        <v>8</v>
      </c>
      <c r="C670" s="64" t="s">
        <v>554</v>
      </c>
      <c r="D670" s="64"/>
      <c r="E670" s="11" t="s">
        <v>701</v>
      </c>
      <c r="F670" s="64"/>
      <c r="G670" s="12" t="s">
        <v>554</v>
      </c>
      <c r="H670" s="26">
        <v>4</v>
      </c>
      <c r="I670" s="26">
        <v>4</v>
      </c>
      <c r="J670" s="47">
        <v>4</v>
      </c>
      <c r="K670" s="50">
        <f t="shared" si="14"/>
        <v>0</v>
      </c>
      <c r="L670" s="12" t="s">
        <v>9</v>
      </c>
      <c r="M670" s="11" t="s">
        <v>787</v>
      </c>
    </row>
    <row r="671" spans="1:16" ht="33.75">
      <c r="A671" s="63">
        <v>53</v>
      </c>
      <c r="B671" s="11" t="s">
        <v>8</v>
      </c>
      <c r="C671" s="64" t="s">
        <v>554</v>
      </c>
      <c r="D671" s="64"/>
      <c r="E671" s="11" t="s">
        <v>702</v>
      </c>
      <c r="F671" s="64"/>
      <c r="G671" s="12" t="s">
        <v>554</v>
      </c>
      <c r="H671" s="26">
        <v>6</v>
      </c>
      <c r="I671" s="26">
        <v>6</v>
      </c>
      <c r="J671" s="47">
        <v>6</v>
      </c>
      <c r="K671" s="50">
        <f t="shared" si="14"/>
        <v>0</v>
      </c>
      <c r="L671" s="12" t="s">
        <v>9</v>
      </c>
      <c r="M671" s="11" t="s">
        <v>787</v>
      </c>
      <c r="P671" s="31">
        <f>129.26-120.8</f>
        <v>8.4599999999999937</v>
      </c>
    </row>
    <row r="672" spans="1:16" ht="33.75">
      <c r="A672" s="64">
        <v>54</v>
      </c>
      <c r="B672" s="11" t="s">
        <v>8</v>
      </c>
      <c r="C672" s="64" t="s">
        <v>554</v>
      </c>
      <c r="D672" s="64"/>
      <c r="E672" s="11" t="s">
        <v>703</v>
      </c>
      <c r="F672" s="64"/>
      <c r="G672" s="12" t="s">
        <v>554</v>
      </c>
      <c r="H672" s="26">
        <v>5</v>
      </c>
      <c r="I672" s="26">
        <v>5</v>
      </c>
      <c r="J672" s="47">
        <v>0</v>
      </c>
      <c r="K672" s="50">
        <f t="shared" si="14"/>
        <v>5</v>
      </c>
      <c r="L672" s="12" t="s">
        <v>12</v>
      </c>
      <c r="M672" s="11" t="s">
        <v>787</v>
      </c>
    </row>
    <row r="673" spans="1:13" ht="22.5">
      <c r="A673" s="63">
        <v>55</v>
      </c>
      <c r="B673" s="11" t="s">
        <v>8</v>
      </c>
      <c r="C673" s="64" t="s">
        <v>554</v>
      </c>
      <c r="D673" s="64"/>
      <c r="E673" s="11" t="s">
        <v>704</v>
      </c>
      <c r="F673" s="64"/>
      <c r="G673" s="12" t="s">
        <v>554</v>
      </c>
      <c r="H673" s="26">
        <v>10</v>
      </c>
      <c r="I673" s="26">
        <v>10</v>
      </c>
      <c r="J673" s="47">
        <v>0</v>
      </c>
      <c r="K673" s="50">
        <f t="shared" si="14"/>
        <v>10</v>
      </c>
      <c r="L673" s="12" t="s">
        <v>12</v>
      </c>
      <c r="M673" s="11" t="s">
        <v>705</v>
      </c>
    </row>
    <row r="674" spans="1:13" ht="22.5">
      <c r="A674" s="64">
        <v>56</v>
      </c>
      <c r="B674" s="11" t="s">
        <v>8</v>
      </c>
      <c r="C674" s="64" t="s">
        <v>554</v>
      </c>
      <c r="D674" s="64"/>
      <c r="E674" s="11" t="s">
        <v>706</v>
      </c>
      <c r="F674" s="64"/>
      <c r="G674" s="12">
        <v>2017018</v>
      </c>
      <c r="H674" s="26">
        <v>7</v>
      </c>
      <c r="I674" s="26">
        <v>7</v>
      </c>
      <c r="J674" s="47">
        <v>0</v>
      </c>
      <c r="K674" s="50">
        <f t="shared" si="14"/>
        <v>7</v>
      </c>
      <c r="L674" s="12" t="s">
        <v>12</v>
      </c>
      <c r="M674" s="11" t="s">
        <v>705</v>
      </c>
    </row>
    <row r="675" spans="1:13" ht="33.75">
      <c r="A675" s="63">
        <v>57</v>
      </c>
      <c r="B675" s="11" t="s">
        <v>8</v>
      </c>
      <c r="C675" s="64" t="s">
        <v>554</v>
      </c>
      <c r="D675" s="64"/>
      <c r="E675" s="11" t="s">
        <v>707</v>
      </c>
      <c r="F675" s="64"/>
      <c r="G675" s="12" t="s">
        <v>554</v>
      </c>
      <c r="H675" s="26">
        <v>7</v>
      </c>
      <c r="I675" s="26">
        <v>7</v>
      </c>
      <c r="J675" s="47">
        <v>0</v>
      </c>
      <c r="K675" s="50">
        <f t="shared" si="14"/>
        <v>7</v>
      </c>
      <c r="L675" s="12" t="s">
        <v>12</v>
      </c>
      <c r="M675" s="11" t="s">
        <v>705</v>
      </c>
    </row>
    <row r="676" spans="1:13" ht="33.75">
      <c r="A676" s="64">
        <v>58</v>
      </c>
      <c r="B676" s="11" t="s">
        <v>8</v>
      </c>
      <c r="C676" s="64" t="s">
        <v>554</v>
      </c>
      <c r="D676" s="64"/>
      <c r="E676" s="11" t="s">
        <v>708</v>
      </c>
      <c r="F676" s="64"/>
      <c r="G676" s="12" t="s">
        <v>554</v>
      </c>
      <c r="H676" s="26">
        <v>6</v>
      </c>
      <c r="I676" s="26">
        <v>6</v>
      </c>
      <c r="J676" s="47">
        <v>0</v>
      </c>
      <c r="K676" s="50">
        <f t="shared" si="14"/>
        <v>6</v>
      </c>
      <c r="L676" s="12" t="s">
        <v>12</v>
      </c>
      <c r="M676" s="11" t="s">
        <v>705</v>
      </c>
    </row>
    <row r="677" spans="1:13" ht="33.75">
      <c r="A677" s="63">
        <v>59</v>
      </c>
      <c r="B677" s="11" t="s">
        <v>8</v>
      </c>
      <c r="C677" s="64" t="s">
        <v>554</v>
      </c>
      <c r="D677" s="64"/>
      <c r="E677" s="11" t="s">
        <v>709</v>
      </c>
      <c r="F677" s="64"/>
      <c r="G677" s="12" t="s">
        <v>554</v>
      </c>
      <c r="H677" s="26">
        <v>3</v>
      </c>
      <c r="I677" s="26">
        <v>3</v>
      </c>
      <c r="J677" s="47">
        <v>0</v>
      </c>
      <c r="K677" s="50">
        <f t="shared" si="14"/>
        <v>3</v>
      </c>
      <c r="L677" s="12" t="s">
        <v>12</v>
      </c>
      <c r="M677" s="11" t="s">
        <v>705</v>
      </c>
    </row>
    <row r="678" spans="1:13" s="42" customFormat="1" ht="22.5">
      <c r="A678" s="38">
        <v>60</v>
      </c>
      <c r="B678" s="29" t="s">
        <v>8</v>
      </c>
      <c r="C678" s="38" t="s">
        <v>554</v>
      </c>
      <c r="D678" s="38"/>
      <c r="E678" s="29" t="s">
        <v>711</v>
      </c>
      <c r="F678" s="38"/>
      <c r="G678" s="74" t="s">
        <v>554</v>
      </c>
      <c r="H678" s="40">
        <v>25</v>
      </c>
      <c r="I678" s="40">
        <v>25</v>
      </c>
      <c r="J678" s="41">
        <v>25</v>
      </c>
      <c r="K678" s="50">
        <f t="shared" si="14"/>
        <v>0</v>
      </c>
      <c r="L678" s="74" t="s">
        <v>9</v>
      </c>
      <c r="M678" s="29" t="s">
        <v>710</v>
      </c>
    </row>
    <row r="679" spans="1:13" s="48" customFormat="1">
      <c r="A679" s="218" t="s">
        <v>659</v>
      </c>
      <c r="B679" s="218"/>
      <c r="C679" s="63"/>
      <c r="D679" s="63"/>
      <c r="E679" s="63"/>
      <c r="F679" s="63"/>
      <c r="G679" s="63"/>
      <c r="H679" s="50">
        <f>SUM(H619:H678)</f>
        <v>486.33</v>
      </c>
      <c r="I679" s="50">
        <f>SUM(I619:I678)</f>
        <v>486.33</v>
      </c>
      <c r="J679" s="50">
        <f>SUM(J619:J678)</f>
        <v>163.80000000000001</v>
      </c>
      <c r="K679" s="50">
        <f>SUM(K619:K678)</f>
        <v>332.53</v>
      </c>
      <c r="L679" s="63"/>
      <c r="M679" s="63"/>
    </row>
  </sheetData>
  <autoFilter ref="A217:M218"/>
  <mergeCells count="16">
    <mergeCell ref="A508:B508"/>
    <mergeCell ref="A557:B557"/>
    <mergeCell ref="A618:B618"/>
    <mergeCell ref="A679:B679"/>
    <mergeCell ref="A215:M215"/>
    <mergeCell ref="A216:M216"/>
    <mergeCell ref="A332:C332"/>
    <mergeCell ref="A393:B393"/>
    <mergeCell ref="A449:B449"/>
    <mergeCell ref="A248:B248"/>
    <mergeCell ref="A214:B214"/>
    <mergeCell ref="I1:M1"/>
    <mergeCell ref="A2:M2"/>
    <mergeCell ref="A4:M4"/>
    <mergeCell ref="A89:B89"/>
    <mergeCell ref="A169:B169"/>
  </mergeCells>
  <pageMargins left="0.7" right="0.7" top="0.75" bottom="0.75" header="0.3" footer="0.3"/>
  <pageSetup scale="75" orientation="landscape" verticalDpi="0" r:id="rId1"/>
</worksheet>
</file>

<file path=xl/worksheets/sheet3.xml><?xml version="1.0" encoding="utf-8"?>
<worksheet xmlns="http://schemas.openxmlformats.org/spreadsheetml/2006/main" xmlns:r="http://schemas.openxmlformats.org/officeDocument/2006/relationships">
  <dimension ref="A1:O56"/>
  <sheetViews>
    <sheetView topLeftCell="A31" workbookViewId="0">
      <selection activeCell="K6" sqref="K6"/>
    </sheetView>
  </sheetViews>
  <sheetFormatPr defaultRowHeight="15"/>
  <cols>
    <col min="1" max="4" width="9.140625" style="84"/>
    <col min="5" max="5" width="35.7109375" style="84" customWidth="1"/>
    <col min="6" max="12" width="9.140625" style="84"/>
    <col min="13" max="13" width="15" style="84" customWidth="1"/>
    <col min="14" max="16384" width="9.140625" style="84"/>
  </cols>
  <sheetData>
    <row r="1" spans="1:13" s="83" customFormat="1" ht="45">
      <c r="A1" s="64" t="s">
        <v>639</v>
      </c>
      <c r="B1" s="64" t="s">
        <v>7</v>
      </c>
      <c r="C1" s="64" t="s">
        <v>576</v>
      </c>
      <c r="D1" s="64" t="s">
        <v>640</v>
      </c>
      <c r="E1" s="64" t="s">
        <v>641</v>
      </c>
      <c r="F1" s="64" t="s">
        <v>642</v>
      </c>
      <c r="G1" s="64" t="s">
        <v>643</v>
      </c>
      <c r="H1" s="64" t="s">
        <v>644</v>
      </c>
      <c r="I1" s="64" t="s">
        <v>645</v>
      </c>
      <c r="J1" s="64" t="s">
        <v>646</v>
      </c>
      <c r="K1" s="64" t="s">
        <v>647</v>
      </c>
      <c r="L1" s="64" t="s">
        <v>648</v>
      </c>
      <c r="M1" s="64" t="s">
        <v>649</v>
      </c>
    </row>
    <row r="2" spans="1:13" s="83" customFormat="1" ht="18.75" customHeight="1">
      <c r="A2" s="215" t="s">
        <v>628</v>
      </c>
      <c r="B2" s="216"/>
      <c r="C2" s="216"/>
      <c r="D2" s="216"/>
      <c r="E2" s="216"/>
      <c r="F2" s="216"/>
      <c r="G2" s="216"/>
      <c r="H2" s="216"/>
      <c r="I2" s="216"/>
      <c r="J2" s="216"/>
      <c r="K2" s="216"/>
      <c r="L2" s="216"/>
      <c r="M2" s="217"/>
    </row>
    <row r="3" spans="1:13" ht="38.25">
      <c r="A3" s="32">
        <v>1</v>
      </c>
      <c r="B3" s="54" t="s">
        <v>8</v>
      </c>
      <c r="C3" s="32" t="s">
        <v>554</v>
      </c>
      <c r="D3" s="34">
        <v>500</v>
      </c>
      <c r="E3" s="35" t="s">
        <v>555</v>
      </c>
      <c r="F3" s="32" t="s">
        <v>650</v>
      </c>
      <c r="G3" s="32" t="s">
        <v>554</v>
      </c>
      <c r="H3" s="36">
        <v>20</v>
      </c>
      <c r="I3" s="36">
        <v>20</v>
      </c>
      <c r="J3" s="34">
        <v>0</v>
      </c>
      <c r="K3" s="34">
        <f>I3-J3</f>
        <v>20</v>
      </c>
      <c r="L3" s="32" t="s">
        <v>12</v>
      </c>
      <c r="M3" s="54" t="s">
        <v>743</v>
      </c>
    </row>
    <row r="4" spans="1:13" ht="38.25">
      <c r="A4" s="38">
        <v>2</v>
      </c>
      <c r="B4" s="55" t="s">
        <v>8</v>
      </c>
      <c r="C4" s="38" t="s">
        <v>554</v>
      </c>
      <c r="D4" s="38"/>
      <c r="E4" s="29" t="s">
        <v>556</v>
      </c>
      <c r="F4" s="38" t="s">
        <v>650</v>
      </c>
      <c r="G4" s="38" t="s">
        <v>554</v>
      </c>
      <c r="H4" s="40">
        <v>3</v>
      </c>
      <c r="I4" s="40">
        <v>3</v>
      </c>
      <c r="J4" s="41">
        <v>0</v>
      </c>
      <c r="K4" s="34">
        <f t="shared" ref="K4:K46" si="0">I4-J4</f>
        <v>3</v>
      </c>
      <c r="L4" s="38" t="s">
        <v>12</v>
      </c>
      <c r="M4" s="55" t="s">
        <v>743</v>
      </c>
    </row>
    <row r="5" spans="1:13" ht="38.25">
      <c r="A5" s="38">
        <v>3</v>
      </c>
      <c r="B5" s="55" t="s">
        <v>8</v>
      </c>
      <c r="C5" s="38" t="s">
        <v>554</v>
      </c>
      <c r="D5" s="38"/>
      <c r="E5" s="29" t="s">
        <v>557</v>
      </c>
      <c r="F5" s="38" t="s">
        <v>650</v>
      </c>
      <c r="G5" s="38" t="s">
        <v>554</v>
      </c>
      <c r="H5" s="40">
        <v>16.5</v>
      </c>
      <c r="I5" s="40">
        <v>16.5</v>
      </c>
      <c r="J5" s="41">
        <v>0</v>
      </c>
      <c r="K5" s="34">
        <f t="shared" si="0"/>
        <v>16.5</v>
      </c>
      <c r="L5" s="38" t="s">
        <v>12</v>
      </c>
      <c r="M5" s="55" t="s">
        <v>743</v>
      </c>
    </row>
    <row r="6" spans="1:13" ht="90">
      <c r="A6" s="38">
        <v>4</v>
      </c>
      <c r="B6" s="55" t="s">
        <v>8</v>
      </c>
      <c r="C6" s="38" t="s">
        <v>554</v>
      </c>
      <c r="D6" s="38"/>
      <c r="E6" s="29" t="s">
        <v>558</v>
      </c>
      <c r="F6" s="38" t="s">
        <v>650</v>
      </c>
      <c r="G6" s="38" t="s">
        <v>554</v>
      </c>
      <c r="H6" s="40">
        <v>2.25</v>
      </c>
      <c r="I6" s="40">
        <v>2.25</v>
      </c>
      <c r="J6" s="41">
        <v>2.25</v>
      </c>
      <c r="K6" s="34">
        <f t="shared" si="0"/>
        <v>0</v>
      </c>
      <c r="L6" s="38" t="s">
        <v>9</v>
      </c>
      <c r="M6" s="55" t="s">
        <v>743</v>
      </c>
    </row>
    <row r="7" spans="1:13" ht="78.75">
      <c r="A7" s="38">
        <v>5</v>
      </c>
      <c r="B7" s="55" t="s">
        <v>8</v>
      </c>
      <c r="C7" s="38" t="s">
        <v>554</v>
      </c>
      <c r="D7" s="38"/>
      <c r="E7" s="29" t="s">
        <v>814</v>
      </c>
      <c r="F7" s="38" t="s">
        <v>650</v>
      </c>
      <c r="G7" s="38" t="s">
        <v>554</v>
      </c>
      <c r="H7" s="40">
        <v>2</v>
      </c>
      <c r="I7" s="40">
        <v>2</v>
      </c>
      <c r="J7" s="41">
        <v>2</v>
      </c>
      <c r="K7" s="34">
        <f t="shared" si="0"/>
        <v>0</v>
      </c>
      <c r="L7" s="38" t="s">
        <v>9</v>
      </c>
      <c r="M7" s="55" t="s">
        <v>743</v>
      </c>
    </row>
    <row r="8" spans="1:13" ht="25.5">
      <c r="A8" s="38">
        <v>6</v>
      </c>
      <c r="B8" s="55" t="s">
        <v>8</v>
      </c>
      <c r="C8" s="38" t="s">
        <v>554</v>
      </c>
      <c r="D8" s="38"/>
      <c r="E8" s="29" t="s">
        <v>559</v>
      </c>
      <c r="F8" s="38" t="s">
        <v>650</v>
      </c>
      <c r="G8" s="38" t="s">
        <v>554</v>
      </c>
      <c r="H8" s="40">
        <v>4</v>
      </c>
      <c r="I8" s="40">
        <v>4</v>
      </c>
      <c r="J8" s="41">
        <v>4</v>
      </c>
      <c r="K8" s="34">
        <f t="shared" si="0"/>
        <v>0</v>
      </c>
      <c r="L8" s="38" t="s">
        <v>9</v>
      </c>
      <c r="M8" s="55" t="s">
        <v>780</v>
      </c>
    </row>
    <row r="9" spans="1:13" ht="33.75">
      <c r="A9" s="38">
        <v>7</v>
      </c>
      <c r="B9" s="55" t="s">
        <v>8</v>
      </c>
      <c r="C9" s="38" t="s">
        <v>554</v>
      </c>
      <c r="D9" s="38"/>
      <c r="E9" s="29" t="s">
        <v>560</v>
      </c>
      <c r="F9" s="38" t="s">
        <v>650</v>
      </c>
      <c r="G9" s="38" t="s">
        <v>554</v>
      </c>
      <c r="H9" s="40">
        <v>2</v>
      </c>
      <c r="I9" s="40">
        <v>2</v>
      </c>
      <c r="J9" s="41">
        <v>2</v>
      </c>
      <c r="K9" s="34">
        <f t="shared" si="0"/>
        <v>0</v>
      </c>
      <c r="L9" s="38" t="s">
        <v>9</v>
      </c>
      <c r="M9" s="55" t="s">
        <v>780</v>
      </c>
    </row>
    <row r="10" spans="1:13" ht="25.5">
      <c r="A10" s="38">
        <v>8</v>
      </c>
      <c r="B10" s="55" t="s">
        <v>8</v>
      </c>
      <c r="C10" s="38" t="s">
        <v>554</v>
      </c>
      <c r="D10" s="38"/>
      <c r="E10" s="29" t="s">
        <v>561</v>
      </c>
      <c r="F10" s="38" t="s">
        <v>650</v>
      </c>
      <c r="G10" s="38" t="s">
        <v>554</v>
      </c>
      <c r="H10" s="40">
        <v>9.26</v>
      </c>
      <c r="I10" s="40">
        <v>9.26</v>
      </c>
      <c r="J10" s="41">
        <v>0</v>
      </c>
      <c r="K10" s="34">
        <f t="shared" si="0"/>
        <v>9.26</v>
      </c>
      <c r="L10" s="38" t="s">
        <v>12</v>
      </c>
      <c r="M10" s="55" t="s">
        <v>781</v>
      </c>
    </row>
    <row r="11" spans="1:13" ht="25.5">
      <c r="A11" s="38">
        <v>9</v>
      </c>
      <c r="B11" s="55" t="s">
        <v>512</v>
      </c>
      <c r="C11" s="38" t="s">
        <v>554</v>
      </c>
      <c r="D11" s="38"/>
      <c r="E11" s="29" t="s">
        <v>562</v>
      </c>
      <c r="F11" s="38" t="s">
        <v>650</v>
      </c>
      <c r="G11" s="38" t="s">
        <v>554</v>
      </c>
      <c r="H11" s="40">
        <v>35</v>
      </c>
      <c r="I11" s="40">
        <v>35</v>
      </c>
      <c r="J11" s="41">
        <v>0</v>
      </c>
      <c r="K11" s="34">
        <f t="shared" si="0"/>
        <v>35</v>
      </c>
      <c r="L11" s="38" t="s">
        <v>12</v>
      </c>
      <c r="M11" s="29" t="s">
        <v>10</v>
      </c>
    </row>
    <row r="12" spans="1:13" ht="25.5">
      <c r="A12" s="38">
        <v>10</v>
      </c>
      <c r="B12" s="55" t="s">
        <v>512</v>
      </c>
      <c r="C12" s="38" t="s">
        <v>554</v>
      </c>
      <c r="D12" s="38"/>
      <c r="E12" s="29" t="s">
        <v>563</v>
      </c>
      <c r="F12" s="38" t="s">
        <v>650</v>
      </c>
      <c r="G12" s="38" t="s">
        <v>554</v>
      </c>
      <c r="H12" s="40">
        <v>25</v>
      </c>
      <c r="I12" s="40">
        <v>25</v>
      </c>
      <c r="J12" s="41">
        <v>0</v>
      </c>
      <c r="K12" s="34">
        <f t="shared" si="0"/>
        <v>25</v>
      </c>
      <c r="L12" s="38" t="s">
        <v>12</v>
      </c>
      <c r="M12" s="29" t="s">
        <v>10</v>
      </c>
    </row>
    <row r="13" spans="1:13" ht="25.5">
      <c r="A13" s="38">
        <v>11</v>
      </c>
      <c r="B13" s="55" t="s">
        <v>512</v>
      </c>
      <c r="C13" s="38" t="s">
        <v>554</v>
      </c>
      <c r="D13" s="38"/>
      <c r="E13" s="29" t="s">
        <v>564</v>
      </c>
      <c r="F13" s="38" t="s">
        <v>650</v>
      </c>
      <c r="G13" s="38" t="s">
        <v>554</v>
      </c>
      <c r="H13" s="40">
        <v>23.15</v>
      </c>
      <c r="I13" s="40">
        <v>23.15</v>
      </c>
      <c r="J13" s="41">
        <v>0</v>
      </c>
      <c r="K13" s="34">
        <f t="shared" si="0"/>
        <v>23.15</v>
      </c>
      <c r="L13" s="38" t="s">
        <v>12</v>
      </c>
      <c r="M13" s="29" t="s">
        <v>10</v>
      </c>
    </row>
    <row r="14" spans="1:13" ht="56.25">
      <c r="A14" s="38">
        <v>12</v>
      </c>
      <c r="B14" s="55" t="s">
        <v>512</v>
      </c>
      <c r="C14" s="38" t="s">
        <v>554</v>
      </c>
      <c r="D14" s="38"/>
      <c r="E14" s="29" t="s">
        <v>565</v>
      </c>
      <c r="F14" s="38" t="s">
        <v>650</v>
      </c>
      <c r="G14" s="38" t="s">
        <v>554</v>
      </c>
      <c r="H14" s="40">
        <v>0.75</v>
      </c>
      <c r="I14" s="40">
        <v>0.75</v>
      </c>
      <c r="J14" s="41">
        <v>0.75</v>
      </c>
      <c r="K14" s="34">
        <f t="shared" si="0"/>
        <v>0</v>
      </c>
      <c r="L14" s="38" t="s">
        <v>9</v>
      </c>
      <c r="M14" s="29" t="s">
        <v>10</v>
      </c>
    </row>
    <row r="15" spans="1:13" ht="33.75">
      <c r="A15" s="38">
        <v>13</v>
      </c>
      <c r="B15" s="55" t="s">
        <v>512</v>
      </c>
      <c r="C15" s="38" t="s">
        <v>554</v>
      </c>
      <c r="D15" s="38"/>
      <c r="E15" s="29" t="s">
        <v>566</v>
      </c>
      <c r="F15" s="38" t="s">
        <v>651</v>
      </c>
      <c r="G15" s="38" t="s">
        <v>554</v>
      </c>
      <c r="H15" s="40">
        <v>12</v>
      </c>
      <c r="I15" s="40">
        <v>12</v>
      </c>
      <c r="J15" s="41">
        <v>12</v>
      </c>
      <c r="K15" s="34">
        <f t="shared" si="0"/>
        <v>0</v>
      </c>
      <c r="L15" s="38" t="s">
        <v>9</v>
      </c>
      <c r="M15" s="29" t="s">
        <v>10</v>
      </c>
    </row>
    <row r="16" spans="1:13" ht="25.5">
      <c r="A16" s="38">
        <v>14</v>
      </c>
      <c r="B16" s="55" t="s">
        <v>513</v>
      </c>
      <c r="C16" s="38" t="s">
        <v>554</v>
      </c>
      <c r="D16" s="38"/>
      <c r="E16" s="55" t="s">
        <v>655</v>
      </c>
      <c r="F16" s="38" t="s">
        <v>650</v>
      </c>
      <c r="G16" s="38" t="s">
        <v>554</v>
      </c>
      <c r="H16" s="56">
        <v>25</v>
      </c>
      <c r="I16" s="56">
        <v>25</v>
      </c>
      <c r="J16" s="41">
        <v>0</v>
      </c>
      <c r="K16" s="34">
        <f t="shared" si="0"/>
        <v>25</v>
      </c>
      <c r="L16" s="38" t="s">
        <v>12</v>
      </c>
      <c r="M16" s="29" t="s">
        <v>11</v>
      </c>
    </row>
    <row r="17" spans="1:13" ht="25.5">
      <c r="A17" s="38">
        <v>15</v>
      </c>
      <c r="B17" s="55" t="s">
        <v>514</v>
      </c>
      <c r="C17" s="38" t="s">
        <v>554</v>
      </c>
      <c r="D17" s="38"/>
      <c r="E17" s="55" t="s">
        <v>567</v>
      </c>
      <c r="F17" s="38" t="s">
        <v>650</v>
      </c>
      <c r="G17" s="38" t="s">
        <v>554</v>
      </c>
      <c r="H17" s="56">
        <v>10</v>
      </c>
      <c r="I17" s="56">
        <v>10</v>
      </c>
      <c r="J17" s="41">
        <v>0</v>
      </c>
      <c r="K17" s="34">
        <f t="shared" si="0"/>
        <v>10</v>
      </c>
      <c r="L17" s="38" t="s">
        <v>12</v>
      </c>
      <c r="M17" s="29" t="s">
        <v>119</v>
      </c>
    </row>
    <row r="18" spans="1:13" ht="38.25">
      <c r="A18" s="38">
        <v>16</v>
      </c>
      <c r="B18" s="55" t="s">
        <v>514</v>
      </c>
      <c r="C18" s="38" t="s">
        <v>554</v>
      </c>
      <c r="D18" s="38"/>
      <c r="E18" s="55" t="s">
        <v>568</v>
      </c>
      <c r="F18" s="38" t="s">
        <v>652</v>
      </c>
      <c r="G18" s="38" t="s">
        <v>554</v>
      </c>
      <c r="H18" s="56">
        <v>10</v>
      </c>
      <c r="I18" s="56">
        <v>10</v>
      </c>
      <c r="J18" s="41">
        <v>0</v>
      </c>
      <c r="K18" s="34">
        <f t="shared" si="0"/>
        <v>10</v>
      </c>
      <c r="L18" s="38" t="s">
        <v>12</v>
      </c>
      <c r="M18" s="29" t="s">
        <v>119</v>
      </c>
    </row>
    <row r="19" spans="1:13" ht="25.5">
      <c r="A19" s="38">
        <v>17</v>
      </c>
      <c r="B19" s="55" t="s">
        <v>514</v>
      </c>
      <c r="C19" s="38" t="s">
        <v>554</v>
      </c>
      <c r="D19" s="38"/>
      <c r="E19" s="55" t="s">
        <v>569</v>
      </c>
      <c r="F19" s="38" t="s">
        <v>652</v>
      </c>
      <c r="G19" s="38" t="s">
        <v>554</v>
      </c>
      <c r="H19" s="56">
        <v>20</v>
      </c>
      <c r="I19" s="56">
        <v>20</v>
      </c>
      <c r="J19" s="41">
        <v>0</v>
      </c>
      <c r="K19" s="34">
        <f t="shared" si="0"/>
        <v>20</v>
      </c>
      <c r="L19" s="38" t="s">
        <v>12</v>
      </c>
      <c r="M19" s="29" t="s">
        <v>119</v>
      </c>
    </row>
    <row r="20" spans="1:13" ht="25.5">
      <c r="A20" s="38">
        <v>18</v>
      </c>
      <c r="B20" s="55" t="s">
        <v>8</v>
      </c>
      <c r="C20" s="38" t="s">
        <v>554</v>
      </c>
      <c r="D20" s="38"/>
      <c r="E20" s="55" t="s">
        <v>570</v>
      </c>
      <c r="F20" s="38" t="s">
        <v>651</v>
      </c>
      <c r="G20" s="38" t="s">
        <v>554</v>
      </c>
      <c r="H20" s="56">
        <v>20</v>
      </c>
      <c r="I20" s="56">
        <v>20</v>
      </c>
      <c r="J20" s="41">
        <v>0</v>
      </c>
      <c r="K20" s="34">
        <f t="shared" si="0"/>
        <v>20</v>
      </c>
      <c r="L20" s="38" t="s">
        <v>12</v>
      </c>
      <c r="M20" s="55" t="s">
        <v>742</v>
      </c>
    </row>
    <row r="21" spans="1:13" ht="63.75">
      <c r="A21" s="38">
        <v>19</v>
      </c>
      <c r="B21" s="55" t="s">
        <v>8</v>
      </c>
      <c r="C21" s="38" t="s">
        <v>554</v>
      </c>
      <c r="D21" s="38"/>
      <c r="E21" s="55" t="s">
        <v>815</v>
      </c>
      <c r="F21" s="38" t="s">
        <v>650</v>
      </c>
      <c r="G21" s="38" t="s">
        <v>554</v>
      </c>
      <c r="H21" s="56">
        <v>7</v>
      </c>
      <c r="I21" s="56">
        <v>7</v>
      </c>
      <c r="J21" s="41">
        <v>7</v>
      </c>
      <c r="K21" s="34">
        <f t="shared" si="0"/>
        <v>0</v>
      </c>
      <c r="L21" s="38" t="s">
        <v>9</v>
      </c>
      <c r="M21" s="55" t="s">
        <v>742</v>
      </c>
    </row>
    <row r="22" spans="1:13" ht="33.75">
      <c r="A22" s="38">
        <v>20</v>
      </c>
      <c r="B22" s="55" t="s">
        <v>8</v>
      </c>
      <c r="C22" s="38" t="s">
        <v>554</v>
      </c>
      <c r="D22" s="38"/>
      <c r="E22" s="29" t="s">
        <v>571</v>
      </c>
      <c r="F22" s="38" t="s">
        <v>650</v>
      </c>
      <c r="G22" s="38" t="s">
        <v>554</v>
      </c>
      <c r="H22" s="56">
        <v>5</v>
      </c>
      <c r="I22" s="56">
        <v>5</v>
      </c>
      <c r="J22" s="41">
        <v>5</v>
      </c>
      <c r="K22" s="34">
        <f t="shared" si="0"/>
        <v>0</v>
      </c>
      <c r="L22" s="38" t="s">
        <v>9</v>
      </c>
      <c r="M22" s="55" t="s">
        <v>782</v>
      </c>
    </row>
    <row r="23" spans="1:13" ht="33.75">
      <c r="A23" s="38">
        <v>21</v>
      </c>
      <c r="B23" s="55" t="s">
        <v>8</v>
      </c>
      <c r="C23" s="38" t="s">
        <v>554</v>
      </c>
      <c r="D23" s="38"/>
      <c r="E23" s="29" t="s">
        <v>572</v>
      </c>
      <c r="F23" s="38" t="s">
        <v>650</v>
      </c>
      <c r="G23" s="38" t="s">
        <v>554</v>
      </c>
      <c r="H23" s="56">
        <v>5</v>
      </c>
      <c r="I23" s="56">
        <v>5</v>
      </c>
      <c r="J23" s="41">
        <v>5</v>
      </c>
      <c r="K23" s="34">
        <f t="shared" si="0"/>
        <v>0</v>
      </c>
      <c r="L23" s="38" t="s">
        <v>9</v>
      </c>
      <c r="M23" s="55" t="s">
        <v>782</v>
      </c>
    </row>
    <row r="24" spans="1:13" ht="33.75">
      <c r="A24" s="38">
        <v>22</v>
      </c>
      <c r="B24" s="55" t="s">
        <v>8</v>
      </c>
      <c r="C24" s="38" t="s">
        <v>554</v>
      </c>
      <c r="D24" s="38"/>
      <c r="E24" s="29" t="s">
        <v>573</v>
      </c>
      <c r="F24" s="38" t="s">
        <v>650</v>
      </c>
      <c r="G24" s="38" t="s">
        <v>554</v>
      </c>
      <c r="H24" s="56">
        <v>5</v>
      </c>
      <c r="I24" s="56">
        <v>5</v>
      </c>
      <c r="J24" s="41">
        <v>5</v>
      </c>
      <c r="K24" s="34">
        <f t="shared" si="0"/>
        <v>0</v>
      </c>
      <c r="L24" s="38" t="s">
        <v>9</v>
      </c>
      <c r="M24" s="55" t="s">
        <v>782</v>
      </c>
    </row>
    <row r="25" spans="1:13" ht="33.75">
      <c r="A25" s="38">
        <v>23</v>
      </c>
      <c r="B25" s="55" t="s">
        <v>8</v>
      </c>
      <c r="C25" s="38" t="s">
        <v>554</v>
      </c>
      <c r="D25" s="38"/>
      <c r="E25" s="29" t="s">
        <v>574</v>
      </c>
      <c r="F25" s="38" t="s">
        <v>650</v>
      </c>
      <c r="G25" s="38" t="s">
        <v>554</v>
      </c>
      <c r="H25" s="56">
        <v>5</v>
      </c>
      <c r="I25" s="56">
        <v>5</v>
      </c>
      <c r="J25" s="41">
        <v>5</v>
      </c>
      <c r="K25" s="34">
        <f t="shared" si="0"/>
        <v>0</v>
      </c>
      <c r="L25" s="38" t="s">
        <v>9</v>
      </c>
      <c r="M25" s="55" t="s">
        <v>782</v>
      </c>
    </row>
    <row r="26" spans="1:13" ht="25.5">
      <c r="A26" s="38">
        <v>24</v>
      </c>
      <c r="B26" s="55" t="s">
        <v>8</v>
      </c>
      <c r="C26" s="38" t="s">
        <v>554</v>
      </c>
      <c r="D26" s="38"/>
      <c r="E26" s="29" t="s">
        <v>575</v>
      </c>
      <c r="F26" s="38" t="s">
        <v>652</v>
      </c>
      <c r="G26" s="38" t="s">
        <v>554</v>
      </c>
      <c r="H26" s="40">
        <v>6</v>
      </c>
      <c r="I26" s="40">
        <v>6</v>
      </c>
      <c r="J26" s="41">
        <v>6</v>
      </c>
      <c r="K26" s="34">
        <f t="shared" si="0"/>
        <v>0</v>
      </c>
      <c r="L26" s="38" t="s">
        <v>9</v>
      </c>
      <c r="M26" s="55" t="s">
        <v>783</v>
      </c>
    </row>
    <row r="27" spans="1:13" ht="60">
      <c r="A27" s="38">
        <v>25</v>
      </c>
      <c r="B27" s="55" t="s">
        <v>8</v>
      </c>
      <c r="C27" s="38" t="s">
        <v>554</v>
      </c>
      <c r="D27" s="38"/>
      <c r="E27" s="30" t="s">
        <v>661</v>
      </c>
      <c r="F27" s="38" t="s">
        <v>650</v>
      </c>
      <c r="G27" s="38" t="s">
        <v>554</v>
      </c>
      <c r="H27" s="57">
        <v>1</v>
      </c>
      <c r="I27" s="57">
        <v>1</v>
      </c>
      <c r="J27" s="41">
        <v>0</v>
      </c>
      <c r="K27" s="34">
        <f t="shared" si="0"/>
        <v>1</v>
      </c>
      <c r="L27" s="38" t="s">
        <v>681</v>
      </c>
      <c r="M27" s="55" t="s">
        <v>743</v>
      </c>
    </row>
    <row r="28" spans="1:13" ht="45">
      <c r="A28" s="38">
        <v>26</v>
      </c>
      <c r="B28" s="55" t="s">
        <v>8</v>
      </c>
      <c r="C28" s="38" t="s">
        <v>554</v>
      </c>
      <c r="D28" s="38"/>
      <c r="E28" s="30" t="s">
        <v>662</v>
      </c>
      <c r="F28" s="38" t="s">
        <v>650</v>
      </c>
      <c r="G28" s="38" t="s">
        <v>554</v>
      </c>
      <c r="H28" s="57">
        <v>4</v>
      </c>
      <c r="I28" s="57">
        <v>4</v>
      </c>
      <c r="J28" s="41">
        <v>0</v>
      </c>
      <c r="K28" s="34">
        <f t="shared" si="0"/>
        <v>4</v>
      </c>
      <c r="L28" s="38" t="s">
        <v>681</v>
      </c>
      <c r="M28" s="55" t="s">
        <v>743</v>
      </c>
    </row>
    <row r="29" spans="1:13" ht="38.25">
      <c r="A29" s="38">
        <v>27</v>
      </c>
      <c r="B29" s="55" t="s">
        <v>8</v>
      </c>
      <c r="C29" s="38" t="s">
        <v>554</v>
      </c>
      <c r="D29" s="38"/>
      <c r="E29" s="58" t="s">
        <v>663</v>
      </c>
      <c r="F29" s="38" t="s">
        <v>650</v>
      </c>
      <c r="G29" s="38" t="s">
        <v>554</v>
      </c>
      <c r="H29" s="57">
        <v>2</v>
      </c>
      <c r="I29" s="57">
        <v>2</v>
      </c>
      <c r="J29" s="41">
        <v>0</v>
      </c>
      <c r="K29" s="34">
        <f t="shared" si="0"/>
        <v>2</v>
      </c>
      <c r="L29" s="38" t="s">
        <v>681</v>
      </c>
      <c r="M29" s="55" t="s">
        <v>743</v>
      </c>
    </row>
    <row r="30" spans="1:13" ht="48">
      <c r="A30" s="38">
        <v>28</v>
      </c>
      <c r="B30" s="55" t="s">
        <v>8</v>
      </c>
      <c r="C30" s="38" t="s">
        <v>554</v>
      </c>
      <c r="D30" s="38"/>
      <c r="E30" s="58" t="s">
        <v>664</v>
      </c>
      <c r="F30" s="38" t="s">
        <v>650</v>
      </c>
      <c r="G30" s="38" t="s">
        <v>554</v>
      </c>
      <c r="H30" s="57">
        <v>3.38</v>
      </c>
      <c r="I30" s="57">
        <v>3.38</v>
      </c>
      <c r="J30" s="41">
        <v>0</v>
      </c>
      <c r="K30" s="34">
        <f t="shared" si="0"/>
        <v>3.38</v>
      </c>
      <c r="L30" s="38" t="s">
        <v>681</v>
      </c>
      <c r="M30" s="55" t="s">
        <v>743</v>
      </c>
    </row>
    <row r="31" spans="1:13" ht="38.25">
      <c r="A31" s="38">
        <v>29</v>
      </c>
      <c r="B31" s="55" t="s">
        <v>8</v>
      </c>
      <c r="C31" s="38" t="s">
        <v>554</v>
      </c>
      <c r="D31" s="38"/>
      <c r="E31" s="58" t="s">
        <v>665</v>
      </c>
      <c r="F31" s="38" t="s">
        <v>650</v>
      </c>
      <c r="G31" s="38" t="s">
        <v>554</v>
      </c>
      <c r="H31" s="57">
        <v>1.6</v>
      </c>
      <c r="I31" s="57">
        <v>1.6</v>
      </c>
      <c r="J31" s="41">
        <v>0</v>
      </c>
      <c r="K31" s="34">
        <f t="shared" si="0"/>
        <v>1.6</v>
      </c>
      <c r="L31" s="38" t="s">
        <v>681</v>
      </c>
      <c r="M31" s="55" t="s">
        <v>743</v>
      </c>
    </row>
    <row r="32" spans="1:13" ht="38.25">
      <c r="A32" s="38">
        <v>30</v>
      </c>
      <c r="B32" s="55" t="s">
        <v>8</v>
      </c>
      <c r="C32" s="38" t="s">
        <v>554</v>
      </c>
      <c r="D32" s="38"/>
      <c r="E32" s="58" t="s">
        <v>666</v>
      </c>
      <c r="F32" s="38" t="s">
        <v>650</v>
      </c>
      <c r="G32" s="38" t="s">
        <v>554</v>
      </c>
      <c r="H32" s="57">
        <v>5</v>
      </c>
      <c r="I32" s="57">
        <v>5</v>
      </c>
      <c r="J32" s="41">
        <v>0</v>
      </c>
      <c r="K32" s="34">
        <f t="shared" si="0"/>
        <v>5</v>
      </c>
      <c r="L32" s="38" t="s">
        <v>681</v>
      </c>
      <c r="M32" s="55" t="s">
        <v>743</v>
      </c>
    </row>
    <row r="33" spans="1:13" ht="38.25">
      <c r="A33" s="38">
        <v>31</v>
      </c>
      <c r="B33" s="55" t="s">
        <v>8</v>
      </c>
      <c r="C33" s="38" t="s">
        <v>554</v>
      </c>
      <c r="D33" s="38"/>
      <c r="E33" s="58" t="s">
        <v>667</v>
      </c>
      <c r="F33" s="38" t="s">
        <v>650</v>
      </c>
      <c r="G33" s="38" t="s">
        <v>554</v>
      </c>
      <c r="H33" s="57">
        <v>0.03</v>
      </c>
      <c r="I33" s="57">
        <v>0.03</v>
      </c>
      <c r="J33" s="41">
        <v>0</v>
      </c>
      <c r="K33" s="34">
        <f t="shared" si="0"/>
        <v>0.03</v>
      </c>
      <c r="L33" s="38" t="s">
        <v>681</v>
      </c>
      <c r="M33" s="55" t="s">
        <v>743</v>
      </c>
    </row>
    <row r="34" spans="1:13" ht="96">
      <c r="A34" s="38">
        <v>32</v>
      </c>
      <c r="B34" s="55" t="s">
        <v>8</v>
      </c>
      <c r="C34" s="38" t="s">
        <v>554</v>
      </c>
      <c r="D34" s="38"/>
      <c r="E34" s="58" t="s">
        <v>668</v>
      </c>
      <c r="F34" s="38" t="s">
        <v>650</v>
      </c>
      <c r="G34" s="38" t="s">
        <v>554</v>
      </c>
      <c r="H34" s="57">
        <v>2.25</v>
      </c>
      <c r="I34" s="57">
        <v>2.25</v>
      </c>
      <c r="J34" s="41">
        <v>0</v>
      </c>
      <c r="K34" s="34">
        <f t="shared" si="0"/>
        <v>2.25</v>
      </c>
      <c r="L34" s="38" t="s">
        <v>681</v>
      </c>
      <c r="M34" s="55" t="s">
        <v>743</v>
      </c>
    </row>
    <row r="35" spans="1:13" ht="38.25">
      <c r="A35" s="38">
        <v>33</v>
      </c>
      <c r="B35" s="55" t="s">
        <v>8</v>
      </c>
      <c r="C35" s="38" t="s">
        <v>554</v>
      </c>
      <c r="D35" s="38"/>
      <c r="E35" s="29" t="s">
        <v>669</v>
      </c>
      <c r="F35" s="38" t="s">
        <v>650</v>
      </c>
      <c r="G35" s="38" t="s">
        <v>554</v>
      </c>
      <c r="H35" s="57">
        <v>0.3</v>
      </c>
      <c r="I35" s="57">
        <v>0.3</v>
      </c>
      <c r="J35" s="41">
        <v>0</v>
      </c>
      <c r="K35" s="34">
        <f t="shared" si="0"/>
        <v>0.3</v>
      </c>
      <c r="L35" s="38" t="s">
        <v>681</v>
      </c>
      <c r="M35" s="55" t="s">
        <v>743</v>
      </c>
    </row>
    <row r="36" spans="1:13" ht="25.5">
      <c r="A36" s="38">
        <v>34</v>
      </c>
      <c r="B36" s="55" t="s">
        <v>8</v>
      </c>
      <c r="C36" s="38" t="s">
        <v>554</v>
      </c>
      <c r="D36" s="38"/>
      <c r="E36" s="29" t="s">
        <v>670</v>
      </c>
      <c r="F36" s="38" t="s">
        <v>650</v>
      </c>
      <c r="G36" s="38" t="s">
        <v>554</v>
      </c>
      <c r="H36" s="57">
        <v>0.65</v>
      </c>
      <c r="I36" s="57">
        <v>0.65</v>
      </c>
      <c r="J36" s="41">
        <v>0</v>
      </c>
      <c r="K36" s="34">
        <f t="shared" si="0"/>
        <v>0.65</v>
      </c>
      <c r="L36" s="38" t="s">
        <v>681</v>
      </c>
      <c r="M36" s="55" t="s">
        <v>752</v>
      </c>
    </row>
    <row r="37" spans="1:13" ht="56.25">
      <c r="A37" s="38">
        <v>35</v>
      </c>
      <c r="B37" s="55" t="s">
        <v>8</v>
      </c>
      <c r="C37" s="38" t="s">
        <v>554</v>
      </c>
      <c r="D37" s="38"/>
      <c r="E37" s="29" t="s">
        <v>671</v>
      </c>
      <c r="F37" s="38" t="s">
        <v>650</v>
      </c>
      <c r="G37" s="38" t="s">
        <v>554</v>
      </c>
      <c r="H37" s="57">
        <v>1.35</v>
      </c>
      <c r="I37" s="57">
        <v>1.35</v>
      </c>
      <c r="J37" s="41">
        <v>0</v>
      </c>
      <c r="K37" s="34">
        <f t="shared" si="0"/>
        <v>1.35</v>
      </c>
      <c r="L37" s="38" t="s">
        <v>681</v>
      </c>
      <c r="M37" s="55" t="s">
        <v>762</v>
      </c>
    </row>
    <row r="38" spans="1:13" ht="38.25">
      <c r="A38" s="38">
        <v>36</v>
      </c>
      <c r="B38" s="55" t="s">
        <v>8</v>
      </c>
      <c r="C38" s="38" t="s">
        <v>554</v>
      </c>
      <c r="D38" s="38"/>
      <c r="E38" s="29" t="s">
        <v>672</v>
      </c>
      <c r="F38" s="38" t="s">
        <v>651</v>
      </c>
      <c r="G38" s="38" t="s">
        <v>554</v>
      </c>
      <c r="H38" s="57">
        <v>20</v>
      </c>
      <c r="I38" s="75">
        <v>20</v>
      </c>
      <c r="J38" s="41">
        <v>20</v>
      </c>
      <c r="K38" s="34">
        <f t="shared" si="0"/>
        <v>0</v>
      </c>
      <c r="L38" s="38" t="s">
        <v>9</v>
      </c>
      <c r="M38" s="55" t="s">
        <v>749</v>
      </c>
    </row>
    <row r="39" spans="1:13" ht="45">
      <c r="A39" s="38">
        <v>37</v>
      </c>
      <c r="B39" s="55" t="s">
        <v>8</v>
      </c>
      <c r="C39" s="38" t="s">
        <v>554</v>
      </c>
      <c r="D39" s="38"/>
      <c r="E39" s="29" t="s">
        <v>673</v>
      </c>
      <c r="F39" s="38" t="s">
        <v>651</v>
      </c>
      <c r="G39" s="38" t="s">
        <v>554</v>
      </c>
      <c r="H39" s="57">
        <v>78</v>
      </c>
      <c r="I39" s="75">
        <v>78</v>
      </c>
      <c r="J39" s="41">
        <v>78</v>
      </c>
      <c r="K39" s="34">
        <f t="shared" si="0"/>
        <v>0</v>
      </c>
      <c r="L39" s="38" t="s">
        <v>9</v>
      </c>
      <c r="M39" s="55" t="s">
        <v>749</v>
      </c>
    </row>
    <row r="40" spans="1:13" ht="38.25">
      <c r="A40" s="38">
        <v>38</v>
      </c>
      <c r="B40" s="55" t="s">
        <v>8</v>
      </c>
      <c r="C40" s="38" t="s">
        <v>554</v>
      </c>
      <c r="D40" s="38"/>
      <c r="E40" s="29" t="s">
        <v>674</v>
      </c>
      <c r="F40" s="38" t="s">
        <v>651</v>
      </c>
      <c r="G40" s="38" t="s">
        <v>554</v>
      </c>
      <c r="H40" s="57">
        <v>86</v>
      </c>
      <c r="I40" s="75">
        <v>86</v>
      </c>
      <c r="J40" s="41">
        <v>86</v>
      </c>
      <c r="K40" s="34">
        <f t="shared" si="0"/>
        <v>0</v>
      </c>
      <c r="L40" s="38" t="s">
        <v>9</v>
      </c>
      <c r="M40" s="55" t="s">
        <v>749</v>
      </c>
    </row>
    <row r="41" spans="1:13" ht="25.5">
      <c r="A41" s="38">
        <v>39</v>
      </c>
      <c r="B41" s="55" t="s">
        <v>8</v>
      </c>
      <c r="C41" s="38" t="s">
        <v>554</v>
      </c>
      <c r="D41" s="38"/>
      <c r="E41" s="29" t="s">
        <v>675</v>
      </c>
      <c r="F41" s="38" t="s">
        <v>651</v>
      </c>
      <c r="G41" s="38" t="s">
        <v>554</v>
      </c>
      <c r="H41" s="57">
        <v>10</v>
      </c>
      <c r="I41" s="75">
        <v>10</v>
      </c>
      <c r="J41" s="41">
        <v>10</v>
      </c>
      <c r="K41" s="34">
        <f t="shared" si="0"/>
        <v>0</v>
      </c>
      <c r="L41" s="38" t="s">
        <v>9</v>
      </c>
      <c r="M41" s="55" t="s">
        <v>8</v>
      </c>
    </row>
    <row r="42" spans="1:13" ht="38.25">
      <c r="A42" s="38">
        <v>40</v>
      </c>
      <c r="B42" s="55" t="s">
        <v>8</v>
      </c>
      <c r="C42" s="38" t="s">
        <v>554</v>
      </c>
      <c r="D42" s="38"/>
      <c r="E42" s="29" t="s">
        <v>676</v>
      </c>
      <c r="F42" s="38" t="s">
        <v>652</v>
      </c>
      <c r="G42" s="38" t="s">
        <v>554</v>
      </c>
      <c r="H42" s="57">
        <v>6.37</v>
      </c>
      <c r="I42" s="75">
        <v>6.37</v>
      </c>
      <c r="J42" s="41">
        <v>0</v>
      </c>
      <c r="K42" s="34">
        <f t="shared" si="0"/>
        <v>6.37</v>
      </c>
      <c r="L42" s="38" t="s">
        <v>681</v>
      </c>
      <c r="M42" s="55" t="s">
        <v>743</v>
      </c>
    </row>
    <row r="43" spans="1:13" ht="38.25">
      <c r="A43" s="38">
        <v>41</v>
      </c>
      <c r="B43" s="55" t="s">
        <v>8</v>
      </c>
      <c r="C43" s="38" t="s">
        <v>554</v>
      </c>
      <c r="D43" s="38"/>
      <c r="E43" s="29" t="s">
        <v>677</v>
      </c>
      <c r="F43" s="38" t="s">
        <v>651</v>
      </c>
      <c r="G43" s="38" t="s">
        <v>554</v>
      </c>
      <c r="H43" s="57">
        <v>30</v>
      </c>
      <c r="I43" s="75">
        <v>30</v>
      </c>
      <c r="J43" s="41">
        <v>0</v>
      </c>
      <c r="K43" s="34">
        <f t="shared" si="0"/>
        <v>30</v>
      </c>
      <c r="L43" s="38" t="s">
        <v>681</v>
      </c>
      <c r="M43" s="55" t="s">
        <v>749</v>
      </c>
    </row>
    <row r="44" spans="1:13" ht="102">
      <c r="A44" s="38">
        <v>42</v>
      </c>
      <c r="B44" s="55" t="s">
        <v>8</v>
      </c>
      <c r="C44" s="38" t="s">
        <v>554</v>
      </c>
      <c r="D44" s="38"/>
      <c r="E44" s="29" t="s">
        <v>678</v>
      </c>
      <c r="F44" s="38" t="s">
        <v>650</v>
      </c>
      <c r="G44" s="38" t="s">
        <v>554</v>
      </c>
      <c r="H44" s="57">
        <v>4.5</v>
      </c>
      <c r="I44" s="75">
        <v>4.5</v>
      </c>
      <c r="J44" s="41">
        <v>0</v>
      </c>
      <c r="K44" s="34">
        <f t="shared" si="0"/>
        <v>4.5</v>
      </c>
      <c r="L44" s="38" t="s">
        <v>681</v>
      </c>
      <c r="M44" s="55" t="s">
        <v>784</v>
      </c>
    </row>
    <row r="45" spans="1:13" ht="33.75">
      <c r="A45" s="38">
        <v>43</v>
      </c>
      <c r="B45" s="55" t="s">
        <v>10</v>
      </c>
      <c r="C45" s="38" t="s">
        <v>554</v>
      </c>
      <c r="D45" s="38"/>
      <c r="E45" s="29" t="s">
        <v>679</v>
      </c>
      <c r="F45" s="38" t="s">
        <v>651</v>
      </c>
      <c r="G45" s="38" t="s">
        <v>554</v>
      </c>
      <c r="H45" s="57">
        <v>3.38</v>
      </c>
      <c r="I45" s="75">
        <v>3.38</v>
      </c>
      <c r="J45" s="41">
        <v>0</v>
      </c>
      <c r="K45" s="34">
        <f t="shared" si="0"/>
        <v>3.38</v>
      </c>
      <c r="L45" s="38" t="s">
        <v>681</v>
      </c>
      <c r="M45" s="29" t="s">
        <v>10</v>
      </c>
    </row>
    <row r="46" spans="1:13" ht="60">
      <c r="A46" s="38">
        <v>44</v>
      </c>
      <c r="B46" s="55" t="s">
        <v>119</v>
      </c>
      <c r="C46" s="38" t="s">
        <v>554</v>
      </c>
      <c r="D46" s="38"/>
      <c r="E46" s="30" t="s">
        <v>680</v>
      </c>
      <c r="F46" s="38" t="s">
        <v>651</v>
      </c>
      <c r="G46" s="38" t="s">
        <v>554</v>
      </c>
      <c r="H46" s="57">
        <v>15</v>
      </c>
      <c r="I46" s="75">
        <v>15</v>
      </c>
      <c r="J46" s="41">
        <v>0</v>
      </c>
      <c r="K46" s="34">
        <f t="shared" si="0"/>
        <v>15</v>
      </c>
      <c r="L46" s="38" t="s">
        <v>681</v>
      </c>
      <c r="M46" s="29" t="s">
        <v>119</v>
      </c>
    </row>
    <row r="47" spans="1:13">
      <c r="A47" s="210" t="s">
        <v>659</v>
      </c>
      <c r="B47" s="211"/>
      <c r="C47" s="82" t="s">
        <v>554</v>
      </c>
      <c r="D47" s="82"/>
      <c r="E47" s="82"/>
      <c r="F47" s="82"/>
      <c r="G47" s="82" t="s">
        <v>554</v>
      </c>
      <c r="H47" s="50">
        <f>SUM(H3:H46)</f>
        <v>547.71999999999991</v>
      </c>
      <c r="I47" s="50">
        <f>SUM(I3:I46)</f>
        <v>547.71999999999991</v>
      </c>
      <c r="J47" s="50">
        <f>SUM(J3:J46)</f>
        <v>250</v>
      </c>
      <c r="K47" s="50">
        <f>SUM(K3:K46)</f>
        <v>297.72000000000003</v>
      </c>
      <c r="L47" s="82"/>
      <c r="M47" s="82"/>
    </row>
    <row r="49" spans="13:15">
      <c r="N49" s="84">
        <v>14</v>
      </c>
    </row>
    <row r="50" spans="13:15">
      <c r="N50" s="84">
        <v>26</v>
      </c>
    </row>
    <row r="51" spans="13:15">
      <c r="N51" s="84">
        <f>SUM(N49:N50)</f>
        <v>40</v>
      </c>
    </row>
    <row r="54" spans="13:15">
      <c r="M54" s="84">
        <v>297.72000000000003</v>
      </c>
    </row>
    <row r="56" spans="13:15">
      <c r="O56" s="84">
        <f>297.72-195.16</f>
        <v>102.56000000000003</v>
      </c>
    </row>
  </sheetData>
  <mergeCells count="2">
    <mergeCell ref="A47:B47"/>
    <mergeCell ref="A2:M2"/>
  </mergeCells>
  <pageMargins left="0.7" right="0.7" top="0.75" bottom="0.75" header="0.3" footer="0.3"/>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dimension ref="A1:M86"/>
  <sheetViews>
    <sheetView workbookViewId="0">
      <selection activeCell="G6" sqref="G6"/>
    </sheetView>
  </sheetViews>
  <sheetFormatPr defaultRowHeight="15"/>
  <cols>
    <col min="1" max="1" width="4.5703125" customWidth="1"/>
    <col min="2" max="2" width="10.28515625" customWidth="1"/>
    <col min="4" max="4" width="5.85546875" customWidth="1"/>
    <col min="5" max="5" width="34.7109375" customWidth="1"/>
    <col min="6" max="6" width="6.28515625" customWidth="1"/>
    <col min="13" max="13" width="18" customWidth="1"/>
  </cols>
  <sheetData>
    <row r="1" spans="1:13" s="31" customFormat="1" ht="45">
      <c r="A1" s="64" t="s">
        <v>639</v>
      </c>
      <c r="B1" s="64" t="s">
        <v>7</v>
      </c>
      <c r="C1" s="64" t="s">
        <v>576</v>
      </c>
      <c r="D1" s="64" t="s">
        <v>640</v>
      </c>
      <c r="E1" s="64" t="s">
        <v>641</v>
      </c>
      <c r="F1" s="64" t="s">
        <v>642</v>
      </c>
      <c r="G1" s="64" t="s">
        <v>643</v>
      </c>
      <c r="H1" s="64" t="s">
        <v>644</v>
      </c>
      <c r="I1" s="64" t="s">
        <v>645</v>
      </c>
      <c r="J1" s="64" t="s">
        <v>646</v>
      </c>
      <c r="K1" s="64" t="s">
        <v>647</v>
      </c>
      <c r="L1" s="64" t="s">
        <v>648</v>
      </c>
      <c r="M1" s="64" t="s">
        <v>649</v>
      </c>
    </row>
    <row r="2" spans="1:13" s="31" customFormat="1" ht="18.75" customHeight="1">
      <c r="A2" s="215" t="s">
        <v>628</v>
      </c>
      <c r="B2" s="216"/>
      <c r="C2" s="216"/>
      <c r="D2" s="216"/>
      <c r="E2" s="216"/>
      <c r="F2" s="216"/>
      <c r="G2" s="216"/>
      <c r="H2" s="216"/>
      <c r="I2" s="216"/>
      <c r="J2" s="216"/>
      <c r="K2" s="216"/>
      <c r="L2" s="216"/>
      <c r="M2" s="217"/>
    </row>
    <row r="3" spans="1:13" ht="33.75">
      <c r="A3" s="38">
        <v>1</v>
      </c>
      <c r="B3" s="29" t="s">
        <v>8</v>
      </c>
      <c r="C3" s="38" t="s">
        <v>6</v>
      </c>
      <c r="D3" s="41">
        <v>500</v>
      </c>
      <c r="E3" s="29" t="s">
        <v>59</v>
      </c>
      <c r="F3" s="38" t="s">
        <v>651</v>
      </c>
      <c r="G3" s="38" t="s">
        <v>6</v>
      </c>
      <c r="H3" s="40">
        <v>5</v>
      </c>
      <c r="I3" s="40">
        <v>5</v>
      </c>
      <c r="J3" s="41">
        <v>5</v>
      </c>
      <c r="K3" s="41">
        <f>I3-J3</f>
        <v>0</v>
      </c>
      <c r="L3" s="38" t="s">
        <v>9</v>
      </c>
      <c r="M3" s="29" t="s">
        <v>763</v>
      </c>
    </row>
    <row r="4" spans="1:13" ht="33.75">
      <c r="A4" s="38">
        <v>2</v>
      </c>
      <c r="B4" s="29" t="s">
        <v>8</v>
      </c>
      <c r="C4" s="38" t="s">
        <v>6</v>
      </c>
      <c r="D4" s="38"/>
      <c r="E4" s="29" t="s">
        <v>60</v>
      </c>
      <c r="F4" s="38" t="s">
        <v>650</v>
      </c>
      <c r="G4" s="38" t="s">
        <v>6</v>
      </c>
      <c r="H4" s="40">
        <v>2</v>
      </c>
      <c r="I4" s="40">
        <v>2</v>
      </c>
      <c r="J4" s="41">
        <v>2</v>
      </c>
      <c r="K4" s="41">
        <f t="shared" ref="K4:K67" si="0">I4-J4</f>
        <v>0</v>
      </c>
      <c r="L4" s="38" t="s">
        <v>9</v>
      </c>
      <c r="M4" s="29" t="s">
        <v>764</v>
      </c>
    </row>
    <row r="5" spans="1:13" ht="33.75">
      <c r="A5" s="38">
        <v>3</v>
      </c>
      <c r="B5" s="29" t="s">
        <v>8</v>
      </c>
      <c r="C5" s="38" t="s">
        <v>6</v>
      </c>
      <c r="D5" s="38"/>
      <c r="E5" s="29" t="s">
        <v>466</v>
      </c>
      <c r="F5" s="38" t="s">
        <v>650</v>
      </c>
      <c r="G5" s="38" t="s">
        <v>6</v>
      </c>
      <c r="H5" s="40">
        <v>15</v>
      </c>
      <c r="I5" s="40">
        <v>15</v>
      </c>
      <c r="J5" s="41">
        <v>15</v>
      </c>
      <c r="K5" s="41">
        <f t="shared" si="0"/>
        <v>0</v>
      </c>
      <c r="L5" s="38" t="s">
        <v>9</v>
      </c>
      <c r="M5" s="29" t="s">
        <v>765</v>
      </c>
    </row>
    <row r="6" spans="1:13" ht="33.75">
      <c r="A6" s="38">
        <v>4</v>
      </c>
      <c r="B6" s="29" t="s">
        <v>8</v>
      </c>
      <c r="C6" s="38" t="s">
        <v>6</v>
      </c>
      <c r="D6" s="38"/>
      <c r="E6" s="29" t="s">
        <v>61</v>
      </c>
      <c r="F6" s="38" t="s">
        <v>650</v>
      </c>
      <c r="G6" s="38" t="s">
        <v>6</v>
      </c>
      <c r="H6" s="40">
        <v>1</v>
      </c>
      <c r="I6" s="40">
        <v>1</v>
      </c>
      <c r="J6" s="41">
        <v>1</v>
      </c>
      <c r="K6" s="41">
        <f t="shared" si="0"/>
        <v>0</v>
      </c>
      <c r="L6" s="38" t="s">
        <v>9</v>
      </c>
      <c r="M6" s="29" t="s">
        <v>765</v>
      </c>
    </row>
    <row r="7" spans="1:13" ht="33.75">
      <c r="A7" s="38">
        <v>5</v>
      </c>
      <c r="B7" s="29" t="s">
        <v>8</v>
      </c>
      <c r="C7" s="38" t="s">
        <v>6</v>
      </c>
      <c r="D7" s="38"/>
      <c r="E7" s="29" t="s">
        <v>62</v>
      </c>
      <c r="F7" s="38" t="s">
        <v>650</v>
      </c>
      <c r="G7" s="38" t="s">
        <v>6</v>
      </c>
      <c r="H7" s="29">
        <v>2.4300000000000002</v>
      </c>
      <c r="I7" s="29">
        <v>2.4300000000000002</v>
      </c>
      <c r="J7" s="41">
        <v>2.4300000000000002</v>
      </c>
      <c r="K7" s="41">
        <f t="shared" si="0"/>
        <v>0</v>
      </c>
      <c r="L7" s="38" t="s">
        <v>9</v>
      </c>
      <c r="M7" s="29" t="s">
        <v>743</v>
      </c>
    </row>
    <row r="8" spans="1:13" ht="33.75">
      <c r="A8" s="38">
        <v>6</v>
      </c>
      <c r="B8" s="29" t="s">
        <v>8</v>
      </c>
      <c r="C8" s="38" t="s">
        <v>6</v>
      </c>
      <c r="D8" s="38"/>
      <c r="E8" s="29" t="s">
        <v>63</v>
      </c>
      <c r="F8" s="38" t="s">
        <v>651</v>
      </c>
      <c r="G8" s="38" t="s">
        <v>6</v>
      </c>
      <c r="H8" s="29">
        <v>2.85</v>
      </c>
      <c r="I8" s="29">
        <v>2.85</v>
      </c>
      <c r="J8" s="41">
        <v>2.85</v>
      </c>
      <c r="K8" s="41">
        <f t="shared" si="0"/>
        <v>0</v>
      </c>
      <c r="L8" s="38" t="s">
        <v>9</v>
      </c>
      <c r="M8" s="29" t="s">
        <v>743</v>
      </c>
    </row>
    <row r="9" spans="1:13" ht="33.75">
      <c r="A9" s="38">
        <v>7</v>
      </c>
      <c r="B9" s="29" t="s">
        <v>8</v>
      </c>
      <c r="C9" s="38" t="s">
        <v>6</v>
      </c>
      <c r="D9" s="38"/>
      <c r="E9" s="29" t="s">
        <v>64</v>
      </c>
      <c r="F9" s="38" t="s">
        <v>652</v>
      </c>
      <c r="G9" s="38" t="s">
        <v>6</v>
      </c>
      <c r="H9" s="40">
        <v>2.5</v>
      </c>
      <c r="I9" s="40">
        <v>2.5</v>
      </c>
      <c r="J9" s="41">
        <v>2.5</v>
      </c>
      <c r="K9" s="41">
        <f t="shared" si="0"/>
        <v>0</v>
      </c>
      <c r="L9" s="38" t="s">
        <v>9</v>
      </c>
      <c r="M9" s="29" t="s">
        <v>743</v>
      </c>
    </row>
    <row r="10" spans="1:13" ht="135">
      <c r="A10" s="38">
        <v>8</v>
      </c>
      <c r="B10" s="29" t="s">
        <v>8</v>
      </c>
      <c r="C10" s="38" t="s">
        <v>6</v>
      </c>
      <c r="D10" s="38"/>
      <c r="E10" s="29" t="s">
        <v>65</v>
      </c>
      <c r="F10" s="38" t="s">
        <v>650</v>
      </c>
      <c r="G10" s="38" t="s">
        <v>6</v>
      </c>
      <c r="H10" s="40">
        <v>3.9</v>
      </c>
      <c r="I10" s="40">
        <v>3.9</v>
      </c>
      <c r="J10" s="41">
        <v>3.9</v>
      </c>
      <c r="K10" s="41">
        <f t="shared" si="0"/>
        <v>0</v>
      </c>
      <c r="L10" s="38" t="s">
        <v>9</v>
      </c>
      <c r="M10" s="29" t="s">
        <v>743</v>
      </c>
    </row>
    <row r="11" spans="1:13" ht="22.5">
      <c r="A11" s="38">
        <v>9</v>
      </c>
      <c r="B11" s="29" t="s">
        <v>8</v>
      </c>
      <c r="C11" s="38" t="s">
        <v>6</v>
      </c>
      <c r="D11" s="38"/>
      <c r="E11" s="29" t="s">
        <v>66</v>
      </c>
      <c r="F11" s="38" t="s">
        <v>652</v>
      </c>
      <c r="G11" s="38" t="s">
        <v>6</v>
      </c>
      <c r="H11" s="29">
        <v>3.05</v>
      </c>
      <c r="I11" s="29">
        <v>3.05</v>
      </c>
      <c r="J11" s="41">
        <v>3.05</v>
      </c>
      <c r="K11" s="41">
        <f t="shared" si="0"/>
        <v>0</v>
      </c>
      <c r="L11" s="38" t="s">
        <v>9</v>
      </c>
      <c r="M11" s="29" t="s">
        <v>743</v>
      </c>
    </row>
    <row r="12" spans="1:13" ht="33.75">
      <c r="A12" s="38">
        <v>10</v>
      </c>
      <c r="B12" s="29" t="s">
        <v>8</v>
      </c>
      <c r="C12" s="38" t="s">
        <v>6</v>
      </c>
      <c r="D12" s="38"/>
      <c r="E12" s="29" t="s">
        <v>67</v>
      </c>
      <c r="F12" s="38" t="s">
        <v>650</v>
      </c>
      <c r="G12" s="38" t="s">
        <v>6</v>
      </c>
      <c r="H12" s="40">
        <v>0.7</v>
      </c>
      <c r="I12" s="40">
        <v>0.7</v>
      </c>
      <c r="J12" s="41">
        <v>0.7</v>
      </c>
      <c r="K12" s="41">
        <f t="shared" si="0"/>
        <v>0</v>
      </c>
      <c r="L12" s="38" t="s">
        <v>9</v>
      </c>
      <c r="M12" s="29" t="s">
        <v>743</v>
      </c>
    </row>
    <row r="13" spans="1:13" ht="78.75">
      <c r="A13" s="38">
        <v>11</v>
      </c>
      <c r="B13" s="29" t="s">
        <v>8</v>
      </c>
      <c r="C13" s="38" t="s">
        <v>6</v>
      </c>
      <c r="D13" s="38"/>
      <c r="E13" s="29" t="s">
        <v>68</v>
      </c>
      <c r="F13" s="38" t="s">
        <v>650</v>
      </c>
      <c r="G13" s="38" t="s">
        <v>6</v>
      </c>
      <c r="H13" s="29">
        <v>1.95</v>
      </c>
      <c r="I13" s="29">
        <v>1.95</v>
      </c>
      <c r="J13" s="41">
        <v>1.95</v>
      </c>
      <c r="K13" s="41">
        <f t="shared" si="0"/>
        <v>0</v>
      </c>
      <c r="L13" s="38" t="s">
        <v>9</v>
      </c>
      <c r="M13" s="29" t="s">
        <v>766</v>
      </c>
    </row>
    <row r="14" spans="1:13" ht="33.75">
      <c r="A14" s="38">
        <v>12</v>
      </c>
      <c r="B14" s="29" t="s">
        <v>8</v>
      </c>
      <c r="C14" s="38" t="s">
        <v>6</v>
      </c>
      <c r="D14" s="38"/>
      <c r="E14" s="29" t="s">
        <v>104</v>
      </c>
      <c r="F14" s="38" t="s">
        <v>650</v>
      </c>
      <c r="G14" s="38" t="s">
        <v>6</v>
      </c>
      <c r="H14" s="40">
        <v>10</v>
      </c>
      <c r="I14" s="40">
        <v>10</v>
      </c>
      <c r="J14" s="41">
        <v>10</v>
      </c>
      <c r="K14" s="41">
        <f t="shared" si="0"/>
        <v>0</v>
      </c>
      <c r="L14" s="38" t="s">
        <v>9</v>
      </c>
      <c r="M14" s="29" t="s">
        <v>767</v>
      </c>
    </row>
    <row r="15" spans="1:13" ht="33.75">
      <c r="A15" s="38">
        <v>13</v>
      </c>
      <c r="B15" s="29" t="s">
        <v>8</v>
      </c>
      <c r="C15" s="38" t="s">
        <v>6</v>
      </c>
      <c r="D15" s="38"/>
      <c r="E15" s="29" t="s">
        <v>105</v>
      </c>
      <c r="F15" s="38" t="s">
        <v>650</v>
      </c>
      <c r="G15" s="38" t="s">
        <v>6</v>
      </c>
      <c r="H15" s="40">
        <v>15</v>
      </c>
      <c r="I15" s="40">
        <v>15</v>
      </c>
      <c r="J15" s="41">
        <v>15</v>
      </c>
      <c r="K15" s="41">
        <f t="shared" si="0"/>
        <v>0</v>
      </c>
      <c r="L15" s="38"/>
      <c r="M15" s="29" t="s">
        <v>768</v>
      </c>
    </row>
    <row r="16" spans="1:13" ht="22.5">
      <c r="A16" s="38">
        <v>14</v>
      </c>
      <c r="B16" s="29" t="s">
        <v>8</v>
      </c>
      <c r="C16" s="38" t="s">
        <v>6</v>
      </c>
      <c r="D16" s="38"/>
      <c r="E16" s="29" t="s">
        <v>106</v>
      </c>
      <c r="F16" s="38" t="s">
        <v>652</v>
      </c>
      <c r="G16" s="38" t="s">
        <v>6</v>
      </c>
      <c r="H16" s="40">
        <v>15</v>
      </c>
      <c r="I16" s="40">
        <v>15</v>
      </c>
      <c r="J16" s="41">
        <v>15</v>
      </c>
      <c r="K16" s="41">
        <f t="shared" si="0"/>
        <v>0</v>
      </c>
      <c r="L16" s="38"/>
      <c r="M16" s="29" t="s">
        <v>769</v>
      </c>
    </row>
    <row r="17" spans="1:13" ht="33.75">
      <c r="A17" s="38">
        <v>15</v>
      </c>
      <c r="B17" s="29" t="s">
        <v>8</v>
      </c>
      <c r="C17" s="38" t="s">
        <v>6</v>
      </c>
      <c r="D17" s="38"/>
      <c r="E17" s="29" t="s">
        <v>107</v>
      </c>
      <c r="F17" s="38" t="s">
        <v>650</v>
      </c>
      <c r="G17" s="38" t="s">
        <v>6</v>
      </c>
      <c r="H17" s="40">
        <v>5</v>
      </c>
      <c r="I17" s="40">
        <v>5</v>
      </c>
      <c r="J17" s="41">
        <v>5</v>
      </c>
      <c r="K17" s="41">
        <f t="shared" si="0"/>
        <v>0</v>
      </c>
      <c r="L17" s="38" t="s">
        <v>9</v>
      </c>
      <c r="M17" s="29" t="s">
        <v>743</v>
      </c>
    </row>
    <row r="18" spans="1:13" ht="22.5">
      <c r="A18" s="38">
        <v>16</v>
      </c>
      <c r="B18" s="29" t="s">
        <v>8</v>
      </c>
      <c r="C18" s="38" t="s">
        <v>6</v>
      </c>
      <c r="D18" s="38"/>
      <c r="E18" s="29" t="s">
        <v>108</v>
      </c>
      <c r="F18" s="38" t="s">
        <v>650</v>
      </c>
      <c r="G18" s="38" t="s">
        <v>6</v>
      </c>
      <c r="H18" s="40">
        <v>9.5</v>
      </c>
      <c r="I18" s="40">
        <v>9.5</v>
      </c>
      <c r="J18" s="41">
        <v>9.5</v>
      </c>
      <c r="K18" s="41">
        <f t="shared" si="0"/>
        <v>0</v>
      </c>
      <c r="L18" s="38" t="s">
        <v>9</v>
      </c>
      <c r="M18" s="29" t="s">
        <v>743</v>
      </c>
    </row>
    <row r="19" spans="1:13" ht="33.75">
      <c r="A19" s="38">
        <v>17</v>
      </c>
      <c r="B19" s="29" t="s">
        <v>8</v>
      </c>
      <c r="C19" s="38" t="s">
        <v>6</v>
      </c>
      <c r="D19" s="38"/>
      <c r="E19" s="29" t="s">
        <v>109</v>
      </c>
      <c r="F19" s="38" t="s">
        <v>650</v>
      </c>
      <c r="G19" s="38" t="s">
        <v>6</v>
      </c>
      <c r="H19" s="40">
        <v>5</v>
      </c>
      <c r="I19" s="40">
        <v>5</v>
      </c>
      <c r="J19" s="41">
        <v>5</v>
      </c>
      <c r="K19" s="41">
        <f t="shared" si="0"/>
        <v>0</v>
      </c>
      <c r="L19" s="38" t="s">
        <v>9</v>
      </c>
      <c r="M19" s="29" t="s">
        <v>743</v>
      </c>
    </row>
    <row r="20" spans="1:13" ht="33.75">
      <c r="A20" s="38">
        <v>18</v>
      </c>
      <c r="B20" s="29" t="s">
        <v>8</v>
      </c>
      <c r="C20" s="38" t="s">
        <v>6</v>
      </c>
      <c r="D20" s="38"/>
      <c r="E20" s="29" t="s">
        <v>110</v>
      </c>
      <c r="F20" s="38" t="s">
        <v>650</v>
      </c>
      <c r="G20" s="38" t="s">
        <v>6</v>
      </c>
      <c r="H20" s="40">
        <v>40</v>
      </c>
      <c r="I20" s="40">
        <v>40</v>
      </c>
      <c r="J20" s="41">
        <v>40</v>
      </c>
      <c r="K20" s="41">
        <f t="shared" si="0"/>
        <v>0</v>
      </c>
      <c r="L20" s="38"/>
      <c r="M20" s="29" t="s">
        <v>743</v>
      </c>
    </row>
    <row r="21" spans="1:13" ht="33.75">
      <c r="A21" s="38">
        <v>19</v>
      </c>
      <c r="B21" s="29" t="s">
        <v>8</v>
      </c>
      <c r="C21" s="38" t="s">
        <v>6</v>
      </c>
      <c r="D21" s="38"/>
      <c r="E21" s="29" t="s">
        <v>111</v>
      </c>
      <c r="F21" s="38" t="s">
        <v>650</v>
      </c>
      <c r="G21" s="38" t="s">
        <v>6</v>
      </c>
      <c r="H21" s="40">
        <v>9</v>
      </c>
      <c r="I21" s="40">
        <v>9</v>
      </c>
      <c r="J21" s="41">
        <v>9</v>
      </c>
      <c r="K21" s="41">
        <f t="shared" si="0"/>
        <v>0</v>
      </c>
      <c r="L21" s="38" t="s">
        <v>9</v>
      </c>
      <c r="M21" s="29" t="s">
        <v>743</v>
      </c>
    </row>
    <row r="22" spans="1:13" ht="56.25">
      <c r="A22" s="38">
        <v>20</v>
      </c>
      <c r="B22" s="29" t="s">
        <v>8</v>
      </c>
      <c r="C22" s="38" t="s">
        <v>6</v>
      </c>
      <c r="D22" s="38"/>
      <c r="E22" s="29" t="s">
        <v>112</v>
      </c>
      <c r="F22" s="38" t="s">
        <v>650</v>
      </c>
      <c r="G22" s="38" t="s">
        <v>6</v>
      </c>
      <c r="H22" s="29">
        <v>0.66</v>
      </c>
      <c r="I22" s="29">
        <v>0.66</v>
      </c>
      <c r="J22" s="41">
        <v>0.66</v>
      </c>
      <c r="K22" s="41">
        <f t="shared" si="0"/>
        <v>0</v>
      </c>
      <c r="L22" s="38" t="s">
        <v>9</v>
      </c>
      <c r="M22" s="29" t="s">
        <v>743</v>
      </c>
    </row>
    <row r="23" spans="1:13" ht="22.5">
      <c r="A23" s="38">
        <v>21</v>
      </c>
      <c r="B23" s="29" t="s">
        <v>8</v>
      </c>
      <c r="C23" s="38" t="s">
        <v>6</v>
      </c>
      <c r="D23" s="38"/>
      <c r="E23" s="29" t="s">
        <v>113</v>
      </c>
      <c r="F23" s="38" t="s">
        <v>650</v>
      </c>
      <c r="G23" s="38" t="s">
        <v>6</v>
      </c>
      <c r="H23" s="40">
        <v>5.0999999999999996</v>
      </c>
      <c r="I23" s="40">
        <v>5.0999999999999996</v>
      </c>
      <c r="J23" s="41">
        <v>5.0999999999999996</v>
      </c>
      <c r="K23" s="41">
        <f t="shared" si="0"/>
        <v>0</v>
      </c>
      <c r="L23" s="38" t="s">
        <v>9</v>
      </c>
      <c r="M23" s="29" t="s">
        <v>743</v>
      </c>
    </row>
    <row r="24" spans="1:13" ht="22.5">
      <c r="A24" s="38">
        <v>22</v>
      </c>
      <c r="B24" s="29" t="s">
        <v>8</v>
      </c>
      <c r="C24" s="38" t="s">
        <v>6</v>
      </c>
      <c r="D24" s="38"/>
      <c r="E24" s="29" t="s">
        <v>114</v>
      </c>
      <c r="F24" s="38" t="s">
        <v>650</v>
      </c>
      <c r="G24" s="38" t="s">
        <v>6</v>
      </c>
      <c r="H24" s="29">
        <v>12.19</v>
      </c>
      <c r="I24" s="29">
        <v>12.19</v>
      </c>
      <c r="J24" s="41">
        <v>12.19</v>
      </c>
      <c r="K24" s="41">
        <f t="shared" si="0"/>
        <v>0</v>
      </c>
      <c r="L24" s="38"/>
      <c r="M24" s="29" t="s">
        <v>770</v>
      </c>
    </row>
    <row r="25" spans="1:13" ht="22.5">
      <c r="A25" s="38">
        <v>23</v>
      </c>
      <c r="B25" s="29" t="s">
        <v>8</v>
      </c>
      <c r="C25" s="38" t="s">
        <v>6</v>
      </c>
      <c r="D25" s="38"/>
      <c r="E25" s="29" t="s">
        <v>115</v>
      </c>
      <c r="F25" s="38" t="s">
        <v>650</v>
      </c>
      <c r="G25" s="38" t="s">
        <v>6</v>
      </c>
      <c r="H25" s="40">
        <v>4</v>
      </c>
      <c r="I25" s="40">
        <v>4</v>
      </c>
      <c r="J25" s="41">
        <v>4</v>
      </c>
      <c r="K25" s="41">
        <f t="shared" si="0"/>
        <v>0</v>
      </c>
      <c r="L25" s="38" t="s">
        <v>9</v>
      </c>
      <c r="M25" s="29" t="s">
        <v>770</v>
      </c>
    </row>
    <row r="26" spans="1:13" ht="135">
      <c r="A26" s="38">
        <v>24</v>
      </c>
      <c r="B26" s="29" t="s">
        <v>11</v>
      </c>
      <c r="C26" s="38" t="s">
        <v>6</v>
      </c>
      <c r="D26" s="38"/>
      <c r="E26" s="29" t="s">
        <v>69</v>
      </c>
      <c r="F26" s="38" t="s">
        <v>650</v>
      </c>
      <c r="G26" s="38" t="s">
        <v>6</v>
      </c>
      <c r="H26" s="40">
        <v>5.2</v>
      </c>
      <c r="I26" s="40">
        <v>5.2</v>
      </c>
      <c r="J26" s="41">
        <v>5.2</v>
      </c>
      <c r="K26" s="41">
        <f t="shared" si="0"/>
        <v>0</v>
      </c>
      <c r="L26" s="38" t="s">
        <v>9</v>
      </c>
      <c r="M26" s="29" t="s">
        <v>11</v>
      </c>
    </row>
    <row r="27" spans="1:13" ht="33.75">
      <c r="A27" s="38">
        <v>25</v>
      </c>
      <c r="B27" s="29" t="s">
        <v>10</v>
      </c>
      <c r="C27" s="38" t="s">
        <v>6</v>
      </c>
      <c r="D27" s="38"/>
      <c r="E27" s="29" t="s">
        <v>75</v>
      </c>
      <c r="F27" s="38" t="s">
        <v>650</v>
      </c>
      <c r="G27" s="38" t="s">
        <v>6</v>
      </c>
      <c r="H27" s="40">
        <v>15</v>
      </c>
      <c r="I27" s="40">
        <v>15</v>
      </c>
      <c r="J27" s="41">
        <v>15</v>
      </c>
      <c r="K27" s="41">
        <f t="shared" si="0"/>
        <v>0</v>
      </c>
      <c r="L27" s="38" t="s">
        <v>9</v>
      </c>
      <c r="M27" s="29" t="s">
        <v>10</v>
      </c>
    </row>
    <row r="28" spans="1:13" ht="67.5">
      <c r="A28" s="38">
        <v>26</v>
      </c>
      <c r="B28" s="29" t="s">
        <v>10</v>
      </c>
      <c r="C28" s="38" t="s">
        <v>6</v>
      </c>
      <c r="D28" s="38"/>
      <c r="E28" s="29" t="s">
        <v>76</v>
      </c>
      <c r="F28" s="38" t="s">
        <v>650</v>
      </c>
      <c r="G28" s="38" t="s">
        <v>6</v>
      </c>
      <c r="H28" s="40">
        <v>1.3</v>
      </c>
      <c r="I28" s="40">
        <v>1.3</v>
      </c>
      <c r="J28" s="41">
        <v>1.3</v>
      </c>
      <c r="K28" s="41">
        <f t="shared" si="0"/>
        <v>0</v>
      </c>
      <c r="L28" s="38" t="s">
        <v>9</v>
      </c>
      <c r="M28" s="29" t="s">
        <v>10</v>
      </c>
    </row>
    <row r="29" spans="1:13" ht="45">
      <c r="A29" s="38">
        <v>27</v>
      </c>
      <c r="B29" s="29" t="s">
        <v>10</v>
      </c>
      <c r="C29" s="38" t="s">
        <v>6</v>
      </c>
      <c r="D29" s="38"/>
      <c r="E29" s="29" t="s">
        <v>77</v>
      </c>
      <c r="F29" s="38" t="s">
        <v>650</v>
      </c>
      <c r="G29" s="38" t="s">
        <v>6</v>
      </c>
      <c r="H29" s="40">
        <v>8.3000000000000007</v>
      </c>
      <c r="I29" s="40">
        <v>8.3000000000000007</v>
      </c>
      <c r="J29" s="41">
        <v>8.3000000000000007</v>
      </c>
      <c r="K29" s="41">
        <f t="shared" si="0"/>
        <v>0</v>
      </c>
      <c r="L29" s="38" t="s">
        <v>9</v>
      </c>
      <c r="M29" s="29" t="s">
        <v>10</v>
      </c>
    </row>
    <row r="30" spans="1:13" ht="22.5">
      <c r="A30" s="38">
        <v>28</v>
      </c>
      <c r="B30" s="29" t="s">
        <v>8</v>
      </c>
      <c r="C30" s="38" t="s">
        <v>6</v>
      </c>
      <c r="D30" s="38"/>
      <c r="E30" s="29" t="s">
        <v>717</v>
      </c>
      <c r="F30" s="38"/>
      <c r="G30" s="38" t="s">
        <v>6</v>
      </c>
      <c r="H30" s="40">
        <v>6.3</v>
      </c>
      <c r="I30" s="40">
        <v>6.3</v>
      </c>
      <c r="J30" s="41">
        <v>0</v>
      </c>
      <c r="K30" s="41">
        <f t="shared" si="0"/>
        <v>6.3</v>
      </c>
      <c r="L30" s="38" t="s">
        <v>12</v>
      </c>
      <c r="M30" s="29" t="s">
        <v>743</v>
      </c>
    </row>
    <row r="31" spans="1:13" ht="90">
      <c r="A31" s="38">
        <v>29</v>
      </c>
      <c r="B31" s="29" t="s">
        <v>11</v>
      </c>
      <c r="C31" s="38" t="s">
        <v>6</v>
      </c>
      <c r="D31" s="38"/>
      <c r="E31" s="29" t="s">
        <v>718</v>
      </c>
      <c r="F31" s="38"/>
      <c r="G31" s="38" t="s">
        <v>6</v>
      </c>
      <c r="H31" s="40">
        <v>3</v>
      </c>
      <c r="I31" s="40">
        <v>3</v>
      </c>
      <c r="J31" s="41">
        <v>0</v>
      </c>
      <c r="K31" s="41">
        <f t="shared" si="0"/>
        <v>3</v>
      </c>
      <c r="L31" s="38" t="s">
        <v>12</v>
      </c>
      <c r="M31" s="29" t="s">
        <v>11</v>
      </c>
    </row>
    <row r="32" spans="1:13" ht="33.75">
      <c r="A32" s="38">
        <v>30</v>
      </c>
      <c r="B32" s="29" t="s">
        <v>8</v>
      </c>
      <c r="C32" s="38" t="s">
        <v>6</v>
      </c>
      <c r="D32" s="38"/>
      <c r="E32" s="29" t="s">
        <v>467</v>
      </c>
      <c r="F32" s="38" t="s">
        <v>651</v>
      </c>
      <c r="G32" s="38" t="s">
        <v>6</v>
      </c>
      <c r="H32" s="40">
        <v>1.069</v>
      </c>
      <c r="I32" s="40">
        <v>1.069</v>
      </c>
      <c r="J32" s="41">
        <v>1.07</v>
      </c>
      <c r="K32" s="41">
        <f t="shared" si="0"/>
        <v>-1.0000000000001119E-3</v>
      </c>
      <c r="L32" s="38" t="s">
        <v>9</v>
      </c>
      <c r="M32" s="29" t="s">
        <v>743</v>
      </c>
    </row>
    <row r="33" spans="1:13" ht="22.5">
      <c r="A33" s="38">
        <v>31</v>
      </c>
      <c r="B33" s="29" t="s">
        <v>8</v>
      </c>
      <c r="C33" s="38" t="s">
        <v>6</v>
      </c>
      <c r="D33" s="38"/>
      <c r="E33" s="29" t="s">
        <v>468</v>
      </c>
      <c r="F33" s="38" t="s">
        <v>650</v>
      </c>
      <c r="G33" s="38" t="s">
        <v>6</v>
      </c>
      <c r="H33" s="40">
        <v>3.4</v>
      </c>
      <c r="I33" s="40">
        <v>3.4</v>
      </c>
      <c r="J33" s="41">
        <v>3.4</v>
      </c>
      <c r="K33" s="41">
        <f t="shared" si="0"/>
        <v>0</v>
      </c>
      <c r="L33" s="38" t="s">
        <v>9</v>
      </c>
      <c r="M33" s="29" t="s">
        <v>743</v>
      </c>
    </row>
    <row r="34" spans="1:13" ht="33.75">
      <c r="A34" s="38">
        <v>32</v>
      </c>
      <c r="B34" s="29" t="s">
        <v>8</v>
      </c>
      <c r="C34" s="38" t="s">
        <v>6</v>
      </c>
      <c r="D34" s="38"/>
      <c r="E34" s="29" t="s">
        <v>469</v>
      </c>
      <c r="F34" s="38" t="s">
        <v>650</v>
      </c>
      <c r="G34" s="38" t="s">
        <v>6</v>
      </c>
      <c r="H34" s="40">
        <v>0.4</v>
      </c>
      <c r="I34" s="40">
        <v>0.4</v>
      </c>
      <c r="J34" s="41">
        <v>0.4</v>
      </c>
      <c r="K34" s="41">
        <f t="shared" si="0"/>
        <v>0</v>
      </c>
      <c r="L34" s="38" t="s">
        <v>9</v>
      </c>
      <c r="M34" s="29" t="s">
        <v>743</v>
      </c>
    </row>
    <row r="35" spans="1:13" ht="22.5">
      <c r="A35" s="38">
        <v>33</v>
      </c>
      <c r="B35" s="29" t="s">
        <v>8</v>
      </c>
      <c r="C35" s="38" t="s">
        <v>6</v>
      </c>
      <c r="D35" s="38"/>
      <c r="E35" s="29" t="s">
        <v>470</v>
      </c>
      <c r="F35" s="38" t="s">
        <v>650</v>
      </c>
      <c r="G35" s="38" t="s">
        <v>6</v>
      </c>
      <c r="H35" s="40">
        <v>10</v>
      </c>
      <c r="I35" s="40">
        <v>10</v>
      </c>
      <c r="J35" s="41">
        <v>0</v>
      </c>
      <c r="K35" s="41">
        <f t="shared" si="0"/>
        <v>10</v>
      </c>
      <c r="L35" s="38" t="s">
        <v>12</v>
      </c>
      <c r="M35" s="29" t="s">
        <v>743</v>
      </c>
    </row>
    <row r="36" spans="1:13" ht="123.75">
      <c r="A36" s="38">
        <v>34</v>
      </c>
      <c r="B36" s="29" t="s">
        <v>8</v>
      </c>
      <c r="C36" s="38" t="s">
        <v>6</v>
      </c>
      <c r="D36" s="38"/>
      <c r="E36" s="29" t="s">
        <v>471</v>
      </c>
      <c r="F36" s="38" t="s">
        <v>650</v>
      </c>
      <c r="G36" s="38" t="s">
        <v>6</v>
      </c>
      <c r="H36" s="29">
        <v>3.75</v>
      </c>
      <c r="I36" s="29">
        <v>3.75</v>
      </c>
      <c r="J36" s="41">
        <v>3.75</v>
      </c>
      <c r="K36" s="41">
        <f t="shared" si="0"/>
        <v>0</v>
      </c>
      <c r="L36" s="38" t="s">
        <v>9</v>
      </c>
      <c r="M36" s="29" t="s">
        <v>743</v>
      </c>
    </row>
    <row r="37" spans="1:13" ht="22.5">
      <c r="A37" s="38">
        <v>35</v>
      </c>
      <c r="B37" s="29" t="s">
        <v>8</v>
      </c>
      <c r="C37" s="38" t="s">
        <v>6</v>
      </c>
      <c r="D37" s="38"/>
      <c r="E37" s="29" t="s">
        <v>472</v>
      </c>
      <c r="F37" s="38" t="s">
        <v>650</v>
      </c>
      <c r="G37" s="38" t="s">
        <v>6</v>
      </c>
      <c r="H37" s="40">
        <v>20</v>
      </c>
      <c r="I37" s="40">
        <v>20</v>
      </c>
      <c r="J37" s="41">
        <v>20</v>
      </c>
      <c r="K37" s="41">
        <f t="shared" si="0"/>
        <v>0</v>
      </c>
      <c r="L37" s="38" t="s">
        <v>9</v>
      </c>
      <c r="M37" s="29" t="s">
        <v>771</v>
      </c>
    </row>
    <row r="38" spans="1:13" ht="22.5">
      <c r="A38" s="38">
        <v>36</v>
      </c>
      <c r="B38" s="29" t="s">
        <v>512</v>
      </c>
      <c r="C38" s="38" t="s">
        <v>6</v>
      </c>
      <c r="D38" s="38"/>
      <c r="E38" s="29" t="s">
        <v>473</v>
      </c>
      <c r="F38" s="38" t="s">
        <v>651</v>
      </c>
      <c r="G38" s="38" t="s">
        <v>6</v>
      </c>
      <c r="H38" s="29">
        <v>10.27</v>
      </c>
      <c r="I38" s="29">
        <v>10.27</v>
      </c>
      <c r="J38" s="41">
        <v>10.27</v>
      </c>
      <c r="K38" s="41">
        <f t="shared" si="0"/>
        <v>0</v>
      </c>
      <c r="L38" s="38" t="s">
        <v>9</v>
      </c>
      <c r="M38" s="29" t="s">
        <v>10</v>
      </c>
    </row>
    <row r="39" spans="1:13" ht="157.5">
      <c r="A39" s="38">
        <v>37</v>
      </c>
      <c r="B39" s="29" t="s">
        <v>512</v>
      </c>
      <c r="C39" s="38" t="s">
        <v>6</v>
      </c>
      <c r="D39" s="38"/>
      <c r="E39" s="29" t="s">
        <v>474</v>
      </c>
      <c r="F39" s="38" t="s">
        <v>650</v>
      </c>
      <c r="G39" s="38" t="s">
        <v>6</v>
      </c>
      <c r="H39" s="29">
        <v>6.75</v>
      </c>
      <c r="I39" s="29">
        <v>6.75</v>
      </c>
      <c r="J39" s="41">
        <v>6.75</v>
      </c>
      <c r="K39" s="41">
        <f t="shared" si="0"/>
        <v>0</v>
      </c>
      <c r="L39" s="38" t="s">
        <v>9</v>
      </c>
      <c r="M39" s="29" t="s">
        <v>10</v>
      </c>
    </row>
    <row r="40" spans="1:13" ht="22.5">
      <c r="A40" s="38">
        <v>38</v>
      </c>
      <c r="B40" s="29" t="s">
        <v>513</v>
      </c>
      <c r="C40" s="38" t="s">
        <v>6</v>
      </c>
      <c r="D40" s="38"/>
      <c r="E40" s="29" t="s">
        <v>475</v>
      </c>
      <c r="F40" s="38" t="s">
        <v>650</v>
      </c>
      <c r="G40" s="38" t="s">
        <v>6</v>
      </c>
      <c r="H40" s="40">
        <v>3</v>
      </c>
      <c r="I40" s="40">
        <v>3</v>
      </c>
      <c r="J40" s="41">
        <v>3</v>
      </c>
      <c r="K40" s="41">
        <f t="shared" si="0"/>
        <v>0</v>
      </c>
      <c r="L40" s="38" t="s">
        <v>9</v>
      </c>
      <c r="M40" s="29" t="s">
        <v>11</v>
      </c>
    </row>
    <row r="41" spans="1:13" ht="22.5">
      <c r="A41" s="38">
        <v>39</v>
      </c>
      <c r="B41" s="29" t="s">
        <v>514</v>
      </c>
      <c r="C41" s="38" t="s">
        <v>6</v>
      </c>
      <c r="D41" s="38"/>
      <c r="E41" s="29" t="s">
        <v>476</v>
      </c>
      <c r="F41" s="38" t="s">
        <v>651</v>
      </c>
      <c r="G41" s="38" t="s">
        <v>6</v>
      </c>
      <c r="H41" s="40">
        <v>3</v>
      </c>
      <c r="I41" s="40">
        <v>3</v>
      </c>
      <c r="J41" s="41">
        <v>3</v>
      </c>
      <c r="K41" s="41">
        <f t="shared" si="0"/>
        <v>0</v>
      </c>
      <c r="L41" s="38" t="s">
        <v>9</v>
      </c>
      <c r="M41" s="29" t="s">
        <v>119</v>
      </c>
    </row>
    <row r="42" spans="1:13" ht="22.5">
      <c r="A42" s="38">
        <v>40</v>
      </c>
      <c r="B42" s="29" t="s">
        <v>514</v>
      </c>
      <c r="C42" s="38" t="s">
        <v>6</v>
      </c>
      <c r="D42" s="38"/>
      <c r="E42" s="29" t="s">
        <v>477</v>
      </c>
      <c r="F42" s="38" t="s">
        <v>651</v>
      </c>
      <c r="G42" s="38" t="s">
        <v>6</v>
      </c>
      <c r="H42" s="40">
        <v>2</v>
      </c>
      <c r="I42" s="40">
        <v>2</v>
      </c>
      <c r="J42" s="41">
        <v>2</v>
      </c>
      <c r="K42" s="41">
        <f t="shared" si="0"/>
        <v>0</v>
      </c>
      <c r="L42" s="38" t="s">
        <v>9</v>
      </c>
      <c r="M42" s="29" t="s">
        <v>119</v>
      </c>
    </row>
    <row r="43" spans="1:13" ht="22.5">
      <c r="A43" s="64">
        <v>41</v>
      </c>
      <c r="B43" s="11" t="s">
        <v>8</v>
      </c>
      <c r="C43" s="64" t="s">
        <v>6</v>
      </c>
      <c r="D43" s="64"/>
      <c r="E43" s="11" t="s">
        <v>478</v>
      </c>
      <c r="F43" s="64" t="s">
        <v>650</v>
      </c>
      <c r="G43" s="64" t="s">
        <v>6</v>
      </c>
      <c r="H43" s="26">
        <v>8</v>
      </c>
      <c r="I43" s="26">
        <v>8</v>
      </c>
      <c r="J43" s="47">
        <v>8</v>
      </c>
      <c r="K43" s="41">
        <f t="shared" si="0"/>
        <v>0</v>
      </c>
      <c r="L43" s="64" t="s">
        <v>9</v>
      </c>
      <c r="M43" s="11" t="s">
        <v>744</v>
      </c>
    </row>
    <row r="44" spans="1:13" ht="56.25">
      <c r="A44" s="38">
        <v>42</v>
      </c>
      <c r="B44" s="29" t="s">
        <v>8</v>
      </c>
      <c r="C44" s="38" t="s">
        <v>6</v>
      </c>
      <c r="D44" s="38"/>
      <c r="E44" s="29" t="s">
        <v>479</v>
      </c>
      <c r="F44" s="38" t="s">
        <v>650</v>
      </c>
      <c r="G44" s="38" t="s">
        <v>6</v>
      </c>
      <c r="H44" s="29">
        <v>0.75</v>
      </c>
      <c r="I44" s="29">
        <v>0.75</v>
      </c>
      <c r="J44" s="41">
        <v>0.75</v>
      </c>
      <c r="K44" s="41">
        <f t="shared" si="0"/>
        <v>0</v>
      </c>
      <c r="L44" s="38" t="s">
        <v>9</v>
      </c>
      <c r="M44" s="29" t="s">
        <v>755</v>
      </c>
    </row>
    <row r="45" spans="1:13" ht="22.5">
      <c r="A45" s="38">
        <v>43</v>
      </c>
      <c r="B45" s="29" t="s">
        <v>8</v>
      </c>
      <c r="C45" s="38" t="s">
        <v>6</v>
      </c>
      <c r="D45" s="38"/>
      <c r="E45" s="29" t="s">
        <v>480</v>
      </c>
      <c r="F45" s="38" t="s">
        <v>650</v>
      </c>
      <c r="G45" s="38" t="s">
        <v>6</v>
      </c>
      <c r="H45" s="40">
        <v>5</v>
      </c>
      <c r="I45" s="40">
        <v>5</v>
      </c>
      <c r="J45" s="41">
        <v>5</v>
      </c>
      <c r="K45" s="41">
        <f t="shared" si="0"/>
        <v>0</v>
      </c>
      <c r="L45" s="38" t="s">
        <v>9</v>
      </c>
      <c r="M45" s="29" t="s">
        <v>772</v>
      </c>
    </row>
    <row r="46" spans="1:13" ht="22.5">
      <c r="A46" s="38">
        <v>44</v>
      </c>
      <c r="B46" s="29" t="s">
        <v>8</v>
      </c>
      <c r="C46" s="38" t="s">
        <v>6</v>
      </c>
      <c r="D46" s="38"/>
      <c r="E46" s="29" t="s">
        <v>481</v>
      </c>
      <c r="F46" s="38" t="s">
        <v>650</v>
      </c>
      <c r="G46" s="38" t="s">
        <v>6</v>
      </c>
      <c r="H46" s="40">
        <v>8</v>
      </c>
      <c r="I46" s="40">
        <v>8</v>
      </c>
      <c r="J46" s="41">
        <v>8</v>
      </c>
      <c r="K46" s="41">
        <f t="shared" si="0"/>
        <v>0</v>
      </c>
      <c r="L46" s="38" t="s">
        <v>9</v>
      </c>
      <c r="M46" s="29" t="s">
        <v>773</v>
      </c>
    </row>
    <row r="47" spans="1:13" ht="45">
      <c r="A47" s="38">
        <v>45</v>
      </c>
      <c r="B47" s="29" t="s">
        <v>8</v>
      </c>
      <c r="C47" s="38" t="s">
        <v>6</v>
      </c>
      <c r="D47" s="38"/>
      <c r="E47" s="29" t="s">
        <v>482</v>
      </c>
      <c r="F47" s="38" t="s">
        <v>650</v>
      </c>
      <c r="G47" s="38" t="s">
        <v>6</v>
      </c>
      <c r="H47" s="40">
        <v>15</v>
      </c>
      <c r="I47" s="40">
        <v>15</v>
      </c>
      <c r="J47" s="41">
        <v>0</v>
      </c>
      <c r="K47" s="41">
        <f t="shared" si="0"/>
        <v>15</v>
      </c>
      <c r="L47" s="38"/>
      <c r="M47" s="29" t="s">
        <v>774</v>
      </c>
    </row>
    <row r="48" spans="1:13" ht="22.5">
      <c r="A48" s="38">
        <v>46</v>
      </c>
      <c r="B48" s="29" t="s">
        <v>8</v>
      </c>
      <c r="C48" s="38" t="s">
        <v>6</v>
      </c>
      <c r="D48" s="38"/>
      <c r="E48" s="29" t="s">
        <v>483</v>
      </c>
      <c r="F48" s="38" t="s">
        <v>650</v>
      </c>
      <c r="G48" s="38" t="s">
        <v>6</v>
      </c>
      <c r="H48" s="40">
        <v>10</v>
      </c>
      <c r="I48" s="40">
        <v>10</v>
      </c>
      <c r="J48" s="41">
        <v>10</v>
      </c>
      <c r="K48" s="41">
        <f t="shared" si="0"/>
        <v>0</v>
      </c>
      <c r="L48" s="38" t="s">
        <v>9</v>
      </c>
      <c r="M48" s="29" t="s">
        <v>775</v>
      </c>
    </row>
    <row r="49" spans="1:13" ht="22.5">
      <c r="A49" s="38">
        <v>47</v>
      </c>
      <c r="B49" s="29" t="s">
        <v>8</v>
      </c>
      <c r="C49" s="38" t="s">
        <v>6</v>
      </c>
      <c r="D49" s="38"/>
      <c r="E49" s="29" t="s">
        <v>484</v>
      </c>
      <c r="F49" s="38" t="s">
        <v>650</v>
      </c>
      <c r="G49" s="38" t="s">
        <v>6</v>
      </c>
      <c r="H49" s="40">
        <v>10</v>
      </c>
      <c r="I49" s="40">
        <v>10</v>
      </c>
      <c r="J49" s="41">
        <v>10</v>
      </c>
      <c r="K49" s="41">
        <f t="shared" si="0"/>
        <v>0</v>
      </c>
      <c r="L49" s="38" t="s">
        <v>9</v>
      </c>
      <c r="M49" s="29" t="s">
        <v>775</v>
      </c>
    </row>
    <row r="50" spans="1:13" ht="22.5">
      <c r="A50" s="38">
        <v>48</v>
      </c>
      <c r="B50" s="29" t="s">
        <v>8</v>
      </c>
      <c r="C50" s="38" t="s">
        <v>6</v>
      </c>
      <c r="D50" s="38"/>
      <c r="E50" s="29" t="s">
        <v>485</v>
      </c>
      <c r="F50" s="38" t="s">
        <v>650</v>
      </c>
      <c r="G50" s="38" t="s">
        <v>6</v>
      </c>
      <c r="H50" s="40">
        <v>2</v>
      </c>
      <c r="I50" s="40">
        <v>2</v>
      </c>
      <c r="J50" s="41">
        <v>2</v>
      </c>
      <c r="K50" s="41">
        <f t="shared" si="0"/>
        <v>0</v>
      </c>
      <c r="L50" s="38" t="s">
        <v>9</v>
      </c>
      <c r="M50" s="29" t="s">
        <v>775</v>
      </c>
    </row>
    <row r="51" spans="1:13" ht="22.5">
      <c r="A51" s="38">
        <v>49</v>
      </c>
      <c r="B51" s="29" t="s">
        <v>8</v>
      </c>
      <c r="C51" s="38" t="s">
        <v>6</v>
      </c>
      <c r="D51" s="38"/>
      <c r="E51" s="29" t="s">
        <v>486</v>
      </c>
      <c r="F51" s="38" t="s">
        <v>650</v>
      </c>
      <c r="G51" s="38" t="s">
        <v>6</v>
      </c>
      <c r="H51" s="40">
        <v>5</v>
      </c>
      <c r="I51" s="40">
        <v>5</v>
      </c>
      <c r="J51" s="41">
        <v>5</v>
      </c>
      <c r="K51" s="41">
        <f t="shared" si="0"/>
        <v>0</v>
      </c>
      <c r="L51" s="38" t="s">
        <v>9</v>
      </c>
      <c r="M51" s="29" t="s">
        <v>776</v>
      </c>
    </row>
    <row r="52" spans="1:13" ht="45">
      <c r="A52" s="38">
        <v>50</v>
      </c>
      <c r="B52" s="29" t="s">
        <v>8</v>
      </c>
      <c r="C52" s="38" t="s">
        <v>6</v>
      </c>
      <c r="D52" s="38"/>
      <c r="E52" s="29" t="s">
        <v>487</v>
      </c>
      <c r="F52" s="38" t="s">
        <v>650</v>
      </c>
      <c r="G52" s="38" t="s">
        <v>6</v>
      </c>
      <c r="H52" s="40">
        <v>11</v>
      </c>
      <c r="I52" s="40">
        <v>11</v>
      </c>
      <c r="J52" s="41">
        <v>0</v>
      </c>
      <c r="K52" s="41">
        <f t="shared" si="0"/>
        <v>11</v>
      </c>
      <c r="L52" s="38"/>
      <c r="M52" s="29" t="s">
        <v>743</v>
      </c>
    </row>
    <row r="53" spans="1:13" ht="33.75">
      <c r="A53" s="38">
        <v>51</v>
      </c>
      <c r="B53" s="29" t="s">
        <v>8</v>
      </c>
      <c r="C53" s="38" t="s">
        <v>6</v>
      </c>
      <c r="D53" s="38"/>
      <c r="E53" s="29" t="s">
        <v>654</v>
      </c>
      <c r="F53" s="38" t="s">
        <v>650</v>
      </c>
      <c r="G53" s="38" t="s">
        <v>6</v>
      </c>
      <c r="H53" s="40">
        <v>2</v>
      </c>
      <c r="I53" s="40">
        <v>2</v>
      </c>
      <c r="J53" s="41">
        <v>2</v>
      </c>
      <c r="K53" s="41">
        <f t="shared" si="0"/>
        <v>0</v>
      </c>
      <c r="L53" s="38" t="s">
        <v>9</v>
      </c>
      <c r="M53" s="29" t="s">
        <v>743</v>
      </c>
    </row>
    <row r="54" spans="1:13" ht="33.75">
      <c r="A54" s="38">
        <v>52</v>
      </c>
      <c r="B54" s="29" t="s">
        <v>8</v>
      </c>
      <c r="C54" s="38" t="s">
        <v>6</v>
      </c>
      <c r="D54" s="38"/>
      <c r="E54" s="29" t="s">
        <v>488</v>
      </c>
      <c r="F54" s="38" t="s">
        <v>650</v>
      </c>
      <c r="G54" s="38" t="s">
        <v>6</v>
      </c>
      <c r="H54" s="40">
        <v>2</v>
      </c>
      <c r="I54" s="40">
        <v>2</v>
      </c>
      <c r="J54" s="41">
        <v>2</v>
      </c>
      <c r="K54" s="41">
        <f t="shared" si="0"/>
        <v>0</v>
      </c>
      <c r="L54" s="38" t="s">
        <v>9</v>
      </c>
      <c r="M54" s="29" t="s">
        <v>743</v>
      </c>
    </row>
    <row r="55" spans="1:13" ht="45">
      <c r="A55" s="38">
        <v>53</v>
      </c>
      <c r="B55" s="29" t="s">
        <v>8</v>
      </c>
      <c r="C55" s="38" t="s">
        <v>6</v>
      </c>
      <c r="D55" s="38"/>
      <c r="E55" s="29" t="s">
        <v>489</v>
      </c>
      <c r="F55" s="38" t="s">
        <v>650</v>
      </c>
      <c r="G55" s="38" t="s">
        <v>6</v>
      </c>
      <c r="H55" s="40">
        <v>5</v>
      </c>
      <c r="I55" s="40">
        <v>5</v>
      </c>
      <c r="J55" s="41">
        <v>5</v>
      </c>
      <c r="K55" s="41">
        <f t="shared" si="0"/>
        <v>0</v>
      </c>
      <c r="L55" s="38" t="s">
        <v>9</v>
      </c>
      <c r="M55" s="29" t="s">
        <v>743</v>
      </c>
    </row>
    <row r="56" spans="1:13" ht="45">
      <c r="A56" s="38">
        <v>54</v>
      </c>
      <c r="B56" s="29" t="s">
        <v>8</v>
      </c>
      <c r="C56" s="38" t="s">
        <v>6</v>
      </c>
      <c r="D56" s="38"/>
      <c r="E56" s="29" t="s">
        <v>490</v>
      </c>
      <c r="F56" s="38" t="s">
        <v>650</v>
      </c>
      <c r="G56" s="38" t="s">
        <v>6</v>
      </c>
      <c r="H56" s="40">
        <v>5</v>
      </c>
      <c r="I56" s="40">
        <v>5</v>
      </c>
      <c r="J56" s="41">
        <v>5</v>
      </c>
      <c r="K56" s="41">
        <f t="shared" si="0"/>
        <v>0</v>
      </c>
      <c r="L56" s="38" t="s">
        <v>9</v>
      </c>
      <c r="M56" s="29" t="s">
        <v>743</v>
      </c>
    </row>
    <row r="57" spans="1:13" ht="33.75">
      <c r="A57" s="38">
        <v>55</v>
      </c>
      <c r="B57" s="29" t="s">
        <v>8</v>
      </c>
      <c r="C57" s="38" t="s">
        <v>6</v>
      </c>
      <c r="D57" s="38"/>
      <c r="E57" s="29" t="s">
        <v>491</v>
      </c>
      <c r="F57" s="38" t="s">
        <v>650</v>
      </c>
      <c r="G57" s="38" t="s">
        <v>6</v>
      </c>
      <c r="H57" s="40">
        <v>5</v>
      </c>
      <c r="I57" s="40">
        <v>5</v>
      </c>
      <c r="J57" s="41">
        <v>5</v>
      </c>
      <c r="K57" s="41">
        <f t="shared" si="0"/>
        <v>0</v>
      </c>
      <c r="L57" s="38" t="s">
        <v>9</v>
      </c>
      <c r="M57" s="29" t="s">
        <v>743</v>
      </c>
    </row>
    <row r="58" spans="1:13" ht="33.75">
      <c r="A58" s="38">
        <v>56</v>
      </c>
      <c r="B58" s="29" t="s">
        <v>8</v>
      </c>
      <c r="C58" s="38" t="s">
        <v>6</v>
      </c>
      <c r="D58" s="38"/>
      <c r="E58" s="29" t="s">
        <v>492</v>
      </c>
      <c r="F58" s="38" t="s">
        <v>650</v>
      </c>
      <c r="G58" s="38" t="s">
        <v>6</v>
      </c>
      <c r="H58" s="40">
        <v>5</v>
      </c>
      <c r="I58" s="40">
        <v>5</v>
      </c>
      <c r="J58" s="41">
        <v>5</v>
      </c>
      <c r="K58" s="41">
        <f t="shared" si="0"/>
        <v>0</v>
      </c>
      <c r="L58" s="38" t="s">
        <v>9</v>
      </c>
      <c r="M58" s="29" t="s">
        <v>743</v>
      </c>
    </row>
    <row r="59" spans="1:13" ht="45">
      <c r="A59" s="38">
        <v>57</v>
      </c>
      <c r="B59" s="29" t="s">
        <v>8</v>
      </c>
      <c r="C59" s="38" t="s">
        <v>6</v>
      </c>
      <c r="D59" s="38"/>
      <c r="E59" s="29" t="s">
        <v>493</v>
      </c>
      <c r="F59" s="38" t="s">
        <v>650</v>
      </c>
      <c r="G59" s="38" t="s">
        <v>6</v>
      </c>
      <c r="H59" s="40">
        <v>6.5</v>
      </c>
      <c r="I59" s="40">
        <v>6.5</v>
      </c>
      <c r="J59" s="41">
        <v>6.5</v>
      </c>
      <c r="K59" s="41">
        <f t="shared" si="0"/>
        <v>0</v>
      </c>
      <c r="L59" s="38" t="s">
        <v>9</v>
      </c>
      <c r="M59" s="29" t="s">
        <v>777</v>
      </c>
    </row>
    <row r="60" spans="1:13" ht="33.75">
      <c r="A60" s="38">
        <v>58</v>
      </c>
      <c r="B60" s="29" t="s">
        <v>8</v>
      </c>
      <c r="C60" s="38" t="s">
        <v>6</v>
      </c>
      <c r="D60" s="38"/>
      <c r="E60" s="29" t="s">
        <v>494</v>
      </c>
      <c r="F60" s="38" t="s">
        <v>650</v>
      </c>
      <c r="G60" s="38" t="s">
        <v>6</v>
      </c>
      <c r="H60" s="40">
        <v>5</v>
      </c>
      <c r="I60" s="40">
        <v>5</v>
      </c>
      <c r="J60" s="41">
        <v>5</v>
      </c>
      <c r="K60" s="41">
        <f t="shared" si="0"/>
        <v>0</v>
      </c>
      <c r="L60" s="38" t="s">
        <v>9</v>
      </c>
      <c r="M60" s="29" t="s">
        <v>743</v>
      </c>
    </row>
    <row r="61" spans="1:13" ht="22.5">
      <c r="A61" s="38">
        <v>59</v>
      </c>
      <c r="B61" s="29" t="s">
        <v>8</v>
      </c>
      <c r="C61" s="38" t="s">
        <v>6</v>
      </c>
      <c r="D61" s="38"/>
      <c r="E61" s="29" t="s">
        <v>495</v>
      </c>
      <c r="F61" s="38" t="s">
        <v>652</v>
      </c>
      <c r="G61" s="38" t="s">
        <v>6</v>
      </c>
      <c r="H61" s="40">
        <v>20</v>
      </c>
      <c r="I61" s="40">
        <v>20</v>
      </c>
      <c r="J61" s="41">
        <v>0</v>
      </c>
      <c r="K61" s="41">
        <f t="shared" si="0"/>
        <v>20</v>
      </c>
      <c r="L61" s="38" t="s">
        <v>12</v>
      </c>
      <c r="M61" s="29" t="s">
        <v>743</v>
      </c>
    </row>
    <row r="62" spans="1:13" ht="22.5">
      <c r="A62" s="38">
        <v>60</v>
      </c>
      <c r="B62" s="29" t="s">
        <v>8</v>
      </c>
      <c r="C62" s="38" t="s">
        <v>6</v>
      </c>
      <c r="D62" s="38"/>
      <c r="E62" s="29" t="s">
        <v>496</v>
      </c>
      <c r="F62" s="38" t="s">
        <v>650</v>
      </c>
      <c r="G62" s="38" t="s">
        <v>6</v>
      </c>
      <c r="H62" s="29">
        <v>0.90947</v>
      </c>
      <c r="I62" s="29">
        <v>0.90947</v>
      </c>
      <c r="J62" s="41">
        <v>0.90947</v>
      </c>
      <c r="K62" s="41">
        <f t="shared" si="0"/>
        <v>0</v>
      </c>
      <c r="L62" s="38" t="s">
        <v>9</v>
      </c>
      <c r="M62" s="29" t="s">
        <v>760</v>
      </c>
    </row>
    <row r="63" spans="1:13" ht="22.5">
      <c r="A63" s="38">
        <v>61</v>
      </c>
      <c r="B63" s="29" t="s">
        <v>116</v>
      </c>
      <c r="C63" s="38" t="s">
        <v>6</v>
      </c>
      <c r="D63" s="38"/>
      <c r="E63" s="29" t="s">
        <v>497</v>
      </c>
      <c r="F63" s="38" t="s">
        <v>650</v>
      </c>
      <c r="G63" s="38" t="s">
        <v>6</v>
      </c>
      <c r="H63" s="40">
        <v>10</v>
      </c>
      <c r="I63" s="40">
        <v>10</v>
      </c>
      <c r="J63" s="41">
        <v>10</v>
      </c>
      <c r="K63" s="41">
        <f t="shared" si="0"/>
        <v>0</v>
      </c>
      <c r="L63" s="38" t="s">
        <v>9</v>
      </c>
      <c r="M63" s="29" t="s">
        <v>10</v>
      </c>
    </row>
    <row r="64" spans="1:13" ht="33.75">
      <c r="A64" s="38">
        <v>62</v>
      </c>
      <c r="B64" s="29" t="s">
        <v>116</v>
      </c>
      <c r="C64" s="38" t="s">
        <v>6</v>
      </c>
      <c r="D64" s="38"/>
      <c r="E64" s="29" t="s">
        <v>498</v>
      </c>
      <c r="F64" s="38" t="s">
        <v>650</v>
      </c>
      <c r="G64" s="38" t="s">
        <v>6</v>
      </c>
      <c r="H64" s="40">
        <v>15</v>
      </c>
      <c r="I64" s="40">
        <v>15</v>
      </c>
      <c r="J64" s="41">
        <v>15</v>
      </c>
      <c r="K64" s="41">
        <f t="shared" si="0"/>
        <v>0</v>
      </c>
      <c r="L64" s="38" t="s">
        <v>9</v>
      </c>
      <c r="M64" s="29" t="s">
        <v>10</v>
      </c>
    </row>
    <row r="65" spans="1:13" ht="33.75">
      <c r="A65" s="38">
        <v>63</v>
      </c>
      <c r="B65" s="29" t="s">
        <v>8</v>
      </c>
      <c r="C65" s="38" t="s">
        <v>6</v>
      </c>
      <c r="D65" s="38"/>
      <c r="E65" s="29" t="s">
        <v>499</v>
      </c>
      <c r="F65" s="38" t="s">
        <v>650</v>
      </c>
      <c r="G65" s="38" t="s">
        <v>6</v>
      </c>
      <c r="H65" s="29">
        <v>1.25</v>
      </c>
      <c r="I65" s="29">
        <v>1.25</v>
      </c>
      <c r="J65" s="41">
        <v>1.25</v>
      </c>
      <c r="K65" s="41">
        <f t="shared" si="0"/>
        <v>0</v>
      </c>
      <c r="L65" s="38" t="s">
        <v>9</v>
      </c>
      <c r="M65" s="29" t="s">
        <v>761</v>
      </c>
    </row>
    <row r="66" spans="1:13" ht="22.5">
      <c r="A66" s="38">
        <v>64</v>
      </c>
      <c r="B66" s="29" t="s">
        <v>8</v>
      </c>
      <c r="C66" s="38" t="s">
        <v>6</v>
      </c>
      <c r="D66" s="38"/>
      <c r="E66" s="29" t="s">
        <v>500</v>
      </c>
      <c r="F66" s="38" t="s">
        <v>650</v>
      </c>
      <c r="G66" s="38" t="s">
        <v>6</v>
      </c>
      <c r="H66" s="40">
        <v>1.5</v>
      </c>
      <c r="I66" s="40">
        <v>1.5</v>
      </c>
      <c r="J66" s="41">
        <v>1.5</v>
      </c>
      <c r="K66" s="41">
        <f t="shared" si="0"/>
        <v>0</v>
      </c>
      <c r="L66" s="38" t="s">
        <v>9</v>
      </c>
      <c r="M66" s="29" t="s">
        <v>761</v>
      </c>
    </row>
    <row r="67" spans="1:13" ht="33.75">
      <c r="A67" s="38">
        <v>65</v>
      </c>
      <c r="B67" s="29" t="s">
        <v>8</v>
      </c>
      <c r="C67" s="38" t="s">
        <v>6</v>
      </c>
      <c r="D67" s="38"/>
      <c r="E67" s="29" t="s">
        <v>501</v>
      </c>
      <c r="F67" s="38" t="s">
        <v>650</v>
      </c>
      <c r="G67" s="38" t="s">
        <v>6</v>
      </c>
      <c r="H67" s="40">
        <v>1</v>
      </c>
      <c r="I67" s="40">
        <v>1</v>
      </c>
      <c r="J67" s="41">
        <v>1</v>
      </c>
      <c r="K67" s="41">
        <f t="shared" si="0"/>
        <v>0</v>
      </c>
      <c r="L67" s="38" t="s">
        <v>9</v>
      </c>
      <c r="M67" s="29" t="s">
        <v>761</v>
      </c>
    </row>
    <row r="68" spans="1:13" ht="22.5">
      <c r="A68" s="38">
        <v>66</v>
      </c>
      <c r="B68" s="29" t="s">
        <v>8</v>
      </c>
      <c r="C68" s="38" t="s">
        <v>6</v>
      </c>
      <c r="D68" s="38"/>
      <c r="E68" s="29" t="s">
        <v>502</v>
      </c>
      <c r="F68" s="38" t="s">
        <v>650</v>
      </c>
      <c r="G68" s="38" t="s">
        <v>6</v>
      </c>
      <c r="H68" s="29">
        <v>1.25</v>
      </c>
      <c r="I68" s="29">
        <v>1.25</v>
      </c>
      <c r="J68" s="41">
        <v>1.25</v>
      </c>
      <c r="K68" s="41">
        <f t="shared" ref="K68:K81" si="1">I68-J68</f>
        <v>0</v>
      </c>
      <c r="L68" s="38" t="s">
        <v>9</v>
      </c>
      <c r="M68" s="29" t="s">
        <v>761</v>
      </c>
    </row>
    <row r="69" spans="1:13" ht="22.5">
      <c r="A69" s="38">
        <v>67</v>
      </c>
      <c r="B69" s="29" t="s">
        <v>8</v>
      </c>
      <c r="C69" s="38" t="s">
        <v>6</v>
      </c>
      <c r="D69" s="38"/>
      <c r="E69" s="29" t="s">
        <v>503</v>
      </c>
      <c r="F69" s="38" t="s">
        <v>650</v>
      </c>
      <c r="G69" s="38" t="s">
        <v>6</v>
      </c>
      <c r="H69" s="40">
        <v>1</v>
      </c>
      <c r="I69" s="40">
        <v>1</v>
      </c>
      <c r="J69" s="41">
        <v>1</v>
      </c>
      <c r="K69" s="41">
        <f t="shared" si="1"/>
        <v>0</v>
      </c>
      <c r="L69" s="38" t="s">
        <v>9</v>
      </c>
      <c r="M69" s="29" t="s">
        <v>761</v>
      </c>
    </row>
    <row r="70" spans="1:13" ht="22.5">
      <c r="A70" s="38">
        <v>68</v>
      </c>
      <c r="B70" s="29" t="s">
        <v>8</v>
      </c>
      <c r="C70" s="38" t="s">
        <v>6</v>
      </c>
      <c r="D70" s="38"/>
      <c r="E70" s="29" t="s">
        <v>504</v>
      </c>
      <c r="F70" s="38" t="s">
        <v>650</v>
      </c>
      <c r="G70" s="38" t="s">
        <v>6</v>
      </c>
      <c r="H70" s="40">
        <v>1</v>
      </c>
      <c r="I70" s="40">
        <v>1</v>
      </c>
      <c r="J70" s="41">
        <v>1</v>
      </c>
      <c r="K70" s="41">
        <f t="shared" si="1"/>
        <v>0</v>
      </c>
      <c r="L70" s="38" t="s">
        <v>9</v>
      </c>
      <c r="M70" s="29" t="s">
        <v>761</v>
      </c>
    </row>
    <row r="71" spans="1:13" ht="22.5">
      <c r="A71" s="38">
        <v>69</v>
      </c>
      <c r="B71" s="29" t="s">
        <v>8</v>
      </c>
      <c r="C71" s="38" t="s">
        <v>6</v>
      </c>
      <c r="D71" s="38"/>
      <c r="E71" s="29" t="s">
        <v>505</v>
      </c>
      <c r="F71" s="38" t="s">
        <v>650</v>
      </c>
      <c r="G71" s="38" t="s">
        <v>6</v>
      </c>
      <c r="H71" s="40">
        <v>1</v>
      </c>
      <c r="I71" s="40">
        <v>1</v>
      </c>
      <c r="J71" s="41">
        <v>1</v>
      </c>
      <c r="K71" s="41">
        <f t="shared" si="1"/>
        <v>0</v>
      </c>
      <c r="L71" s="38" t="s">
        <v>9</v>
      </c>
      <c r="M71" s="29" t="s">
        <v>761</v>
      </c>
    </row>
    <row r="72" spans="1:13" ht="22.5">
      <c r="A72" s="38">
        <v>70</v>
      </c>
      <c r="B72" s="29" t="s">
        <v>8</v>
      </c>
      <c r="C72" s="38" t="s">
        <v>6</v>
      </c>
      <c r="D72" s="38"/>
      <c r="E72" s="29" t="s">
        <v>506</v>
      </c>
      <c r="F72" s="38" t="s">
        <v>650</v>
      </c>
      <c r="G72" s="38" t="s">
        <v>6</v>
      </c>
      <c r="H72" s="40">
        <v>1</v>
      </c>
      <c r="I72" s="40">
        <v>1</v>
      </c>
      <c r="J72" s="41">
        <v>1</v>
      </c>
      <c r="K72" s="41">
        <f t="shared" si="1"/>
        <v>0</v>
      </c>
      <c r="L72" s="38" t="s">
        <v>9</v>
      </c>
      <c r="M72" s="29" t="s">
        <v>761</v>
      </c>
    </row>
    <row r="73" spans="1:13" ht="33.75">
      <c r="A73" s="38">
        <v>71</v>
      </c>
      <c r="B73" s="29" t="s">
        <v>8</v>
      </c>
      <c r="C73" s="38" t="s">
        <v>6</v>
      </c>
      <c r="D73" s="38"/>
      <c r="E73" s="29" t="s">
        <v>507</v>
      </c>
      <c r="F73" s="38" t="s">
        <v>650</v>
      </c>
      <c r="G73" s="38" t="s">
        <v>6</v>
      </c>
      <c r="H73" s="40">
        <v>1.5</v>
      </c>
      <c r="I73" s="40">
        <v>1.5</v>
      </c>
      <c r="J73" s="41">
        <v>1.5</v>
      </c>
      <c r="K73" s="41">
        <f t="shared" si="1"/>
        <v>0</v>
      </c>
      <c r="L73" s="38" t="s">
        <v>9</v>
      </c>
      <c r="M73" s="29" t="s">
        <v>778</v>
      </c>
    </row>
    <row r="74" spans="1:13" ht="33.75">
      <c r="A74" s="38">
        <v>72</v>
      </c>
      <c r="B74" s="29" t="s">
        <v>8</v>
      </c>
      <c r="C74" s="38" t="s">
        <v>6</v>
      </c>
      <c r="D74" s="38"/>
      <c r="E74" s="29" t="s">
        <v>508</v>
      </c>
      <c r="F74" s="38" t="s">
        <v>650</v>
      </c>
      <c r="G74" s="38" t="s">
        <v>6</v>
      </c>
      <c r="H74" s="40">
        <v>1.5</v>
      </c>
      <c r="I74" s="40">
        <v>1.5</v>
      </c>
      <c r="J74" s="41">
        <v>1.5</v>
      </c>
      <c r="K74" s="41">
        <f t="shared" si="1"/>
        <v>0</v>
      </c>
      <c r="L74" s="38" t="s">
        <v>9</v>
      </c>
      <c r="M74" s="29" t="s">
        <v>778</v>
      </c>
    </row>
    <row r="75" spans="1:13" ht="33.75">
      <c r="A75" s="38">
        <v>73</v>
      </c>
      <c r="B75" s="58" t="s">
        <v>116</v>
      </c>
      <c r="C75" s="38" t="s">
        <v>6</v>
      </c>
      <c r="D75" s="38"/>
      <c r="E75" s="29" t="s">
        <v>509</v>
      </c>
      <c r="F75" s="38" t="s">
        <v>650</v>
      </c>
      <c r="G75" s="38" t="s">
        <v>6</v>
      </c>
      <c r="H75" s="52">
        <v>25</v>
      </c>
      <c r="I75" s="52">
        <v>25</v>
      </c>
      <c r="J75" s="41">
        <v>25</v>
      </c>
      <c r="K75" s="41">
        <f t="shared" si="1"/>
        <v>0</v>
      </c>
      <c r="L75" s="38" t="s">
        <v>9</v>
      </c>
      <c r="M75" s="29" t="s">
        <v>10</v>
      </c>
    </row>
    <row r="76" spans="1:13" ht="33.75">
      <c r="A76" s="38">
        <v>74</v>
      </c>
      <c r="B76" s="58" t="s">
        <v>116</v>
      </c>
      <c r="C76" s="38" t="s">
        <v>6</v>
      </c>
      <c r="D76" s="38"/>
      <c r="E76" s="29" t="s">
        <v>510</v>
      </c>
      <c r="F76" s="38" t="s">
        <v>651</v>
      </c>
      <c r="G76" s="38" t="s">
        <v>6</v>
      </c>
      <c r="H76" s="52">
        <v>4</v>
      </c>
      <c r="I76" s="52">
        <v>4</v>
      </c>
      <c r="J76" s="41">
        <v>4</v>
      </c>
      <c r="K76" s="41">
        <f t="shared" si="1"/>
        <v>0</v>
      </c>
      <c r="L76" s="38" t="s">
        <v>9</v>
      </c>
      <c r="M76" s="29" t="s">
        <v>10</v>
      </c>
    </row>
    <row r="77" spans="1:13" ht="38.25">
      <c r="A77" s="38">
        <v>75</v>
      </c>
      <c r="B77" s="53" t="s">
        <v>515</v>
      </c>
      <c r="C77" s="38" t="s">
        <v>6</v>
      </c>
      <c r="D77" s="38"/>
      <c r="E77" s="29" t="s">
        <v>78</v>
      </c>
      <c r="F77" s="38" t="s">
        <v>650</v>
      </c>
      <c r="G77" s="38" t="s">
        <v>6</v>
      </c>
      <c r="H77" s="52">
        <v>5</v>
      </c>
      <c r="I77" s="52">
        <v>5</v>
      </c>
      <c r="J77" s="41">
        <v>5</v>
      </c>
      <c r="K77" s="41">
        <f t="shared" si="1"/>
        <v>0</v>
      </c>
      <c r="L77" s="38" t="s">
        <v>9</v>
      </c>
      <c r="M77" s="29" t="s">
        <v>119</v>
      </c>
    </row>
    <row r="78" spans="1:13" ht="38.25">
      <c r="A78" s="38">
        <v>76</v>
      </c>
      <c r="B78" s="53" t="s">
        <v>515</v>
      </c>
      <c r="C78" s="38" t="s">
        <v>6</v>
      </c>
      <c r="D78" s="38"/>
      <c r="E78" s="29" t="s">
        <v>79</v>
      </c>
      <c r="F78" s="38" t="s">
        <v>650</v>
      </c>
      <c r="G78" s="38" t="s">
        <v>6</v>
      </c>
      <c r="H78" s="52">
        <v>5</v>
      </c>
      <c r="I78" s="52">
        <v>5</v>
      </c>
      <c r="J78" s="41">
        <v>5</v>
      </c>
      <c r="K78" s="41">
        <f t="shared" si="1"/>
        <v>0</v>
      </c>
      <c r="L78" s="38" t="s">
        <v>9</v>
      </c>
      <c r="M78" s="29" t="s">
        <v>119</v>
      </c>
    </row>
    <row r="79" spans="1:13" ht="56.25">
      <c r="A79" s="38">
        <v>77</v>
      </c>
      <c r="B79" s="29" t="s">
        <v>516</v>
      </c>
      <c r="C79" s="38" t="s">
        <v>6</v>
      </c>
      <c r="D79" s="38"/>
      <c r="E79" s="29" t="s">
        <v>511</v>
      </c>
      <c r="F79" s="38" t="s">
        <v>650</v>
      </c>
      <c r="G79" s="38" t="s">
        <v>6</v>
      </c>
      <c r="H79" s="39">
        <v>0.75</v>
      </c>
      <c r="I79" s="44">
        <v>0.75</v>
      </c>
      <c r="J79" s="41">
        <v>0.75</v>
      </c>
      <c r="K79" s="41">
        <f t="shared" si="1"/>
        <v>0</v>
      </c>
      <c r="L79" s="38" t="s">
        <v>9</v>
      </c>
      <c r="M79" s="29" t="s">
        <v>119</v>
      </c>
    </row>
    <row r="80" spans="1:13" ht="22.5">
      <c r="A80" s="38">
        <v>78</v>
      </c>
      <c r="B80" s="29" t="s">
        <v>719</v>
      </c>
      <c r="C80" s="38" t="s">
        <v>6</v>
      </c>
      <c r="D80" s="38"/>
      <c r="E80" s="29" t="s">
        <v>720</v>
      </c>
      <c r="F80" s="38" t="s">
        <v>650</v>
      </c>
      <c r="G80" s="38" t="s">
        <v>6</v>
      </c>
      <c r="H80" s="44">
        <v>8</v>
      </c>
      <c r="I80" s="44">
        <v>8</v>
      </c>
      <c r="J80" s="41">
        <v>8</v>
      </c>
      <c r="K80" s="41">
        <f t="shared" si="1"/>
        <v>0</v>
      </c>
      <c r="L80" s="38" t="s">
        <v>9</v>
      </c>
      <c r="M80" s="29" t="s">
        <v>779</v>
      </c>
    </row>
    <row r="81" spans="1:13" ht="45">
      <c r="A81" s="38">
        <v>79</v>
      </c>
      <c r="B81" s="29" t="s">
        <v>719</v>
      </c>
      <c r="C81" s="38" t="s">
        <v>6</v>
      </c>
      <c r="D81" s="38"/>
      <c r="E81" s="29" t="s">
        <v>721</v>
      </c>
      <c r="F81" s="38" t="s">
        <v>650</v>
      </c>
      <c r="G81" s="38" t="s">
        <v>6</v>
      </c>
      <c r="H81" s="44">
        <v>0.65</v>
      </c>
      <c r="I81" s="44">
        <v>0.65</v>
      </c>
      <c r="J81" s="41">
        <v>0.65</v>
      </c>
      <c r="K81" s="41">
        <f t="shared" si="1"/>
        <v>0</v>
      </c>
      <c r="L81" s="38" t="s">
        <v>9</v>
      </c>
      <c r="M81" s="29" t="s">
        <v>743</v>
      </c>
    </row>
    <row r="82" spans="1:13" ht="15" customHeight="1">
      <c r="A82" s="224" t="s">
        <v>659</v>
      </c>
      <c r="B82" s="226"/>
      <c r="C82" s="64" t="s">
        <v>6</v>
      </c>
      <c r="D82" s="64"/>
      <c r="E82" s="64"/>
      <c r="F82" s="64"/>
      <c r="G82" s="64"/>
      <c r="H82" s="76">
        <f>SUM(H3:H81)</f>
        <v>490.12846999999999</v>
      </c>
      <c r="I82" s="76">
        <f>SUM(I3:I81)</f>
        <v>490.12846999999999</v>
      </c>
      <c r="J82" s="47">
        <f>SUM(J3:J81)</f>
        <v>424.82946999999996</v>
      </c>
      <c r="K82" s="47">
        <f>SUM(K3:K81)</f>
        <v>65.299000000000007</v>
      </c>
      <c r="L82" s="64"/>
      <c r="M82" s="64"/>
    </row>
    <row r="86" spans="1:13">
      <c r="K86" s="77"/>
    </row>
  </sheetData>
  <mergeCells count="2">
    <mergeCell ref="A82:B82"/>
    <mergeCell ref="A2:M2"/>
  </mergeCells>
  <pageMargins left="0.7" right="0.7" top="0.75" bottom="0.75" header="0.3" footer="0.3"/>
  <pageSetup paperSize="9" scale="90" orientation="landscape" horizontalDpi="0" verticalDpi="0" r:id="rId1"/>
</worksheet>
</file>

<file path=xl/worksheets/sheet5.xml><?xml version="1.0" encoding="utf-8"?>
<worksheet xmlns="http://schemas.openxmlformats.org/spreadsheetml/2006/main" xmlns:r="http://schemas.openxmlformats.org/officeDocument/2006/relationships">
  <dimension ref="A1:M41"/>
  <sheetViews>
    <sheetView workbookViewId="0">
      <selection activeCell="H3" sqref="H3"/>
    </sheetView>
  </sheetViews>
  <sheetFormatPr defaultRowHeight="15"/>
  <cols>
    <col min="5" max="5" width="34.85546875" customWidth="1"/>
    <col min="13" max="13" width="20.42578125" customWidth="1"/>
  </cols>
  <sheetData>
    <row r="1" spans="1:13" s="31" customFormat="1" ht="45">
      <c r="A1" s="64" t="s">
        <v>639</v>
      </c>
      <c r="B1" s="64" t="s">
        <v>7</v>
      </c>
      <c r="C1" s="64" t="s">
        <v>576</v>
      </c>
      <c r="D1" s="64" t="s">
        <v>640</v>
      </c>
      <c r="E1" s="64" t="s">
        <v>641</v>
      </c>
      <c r="F1" s="64" t="s">
        <v>642</v>
      </c>
      <c r="G1" s="64" t="s">
        <v>643</v>
      </c>
      <c r="H1" s="64" t="s">
        <v>644</v>
      </c>
      <c r="I1" s="64" t="s">
        <v>645</v>
      </c>
      <c r="J1" s="64" t="s">
        <v>646</v>
      </c>
      <c r="K1" s="64" t="s">
        <v>647</v>
      </c>
      <c r="L1" s="64" t="s">
        <v>648</v>
      </c>
      <c r="M1" s="64" t="s">
        <v>649</v>
      </c>
    </row>
    <row r="2" spans="1:13" s="31" customFormat="1" ht="18.75">
      <c r="A2" s="215" t="s">
        <v>628</v>
      </c>
      <c r="B2" s="216"/>
      <c r="C2" s="216"/>
      <c r="D2" s="216"/>
      <c r="E2" s="216"/>
      <c r="F2" s="216"/>
      <c r="G2" s="216"/>
      <c r="H2" s="216"/>
      <c r="I2" s="216"/>
      <c r="J2" s="216"/>
      <c r="K2" s="216"/>
      <c r="L2" s="216"/>
      <c r="M2" s="217"/>
    </row>
    <row r="3" spans="1:13" ht="33.75">
      <c r="A3" s="32">
        <v>1</v>
      </c>
      <c r="B3" s="33" t="s">
        <v>8</v>
      </c>
      <c r="C3" s="32" t="s">
        <v>5</v>
      </c>
      <c r="D3" s="34">
        <v>500</v>
      </c>
      <c r="E3" s="35" t="s">
        <v>23</v>
      </c>
      <c r="F3" s="32" t="s">
        <v>651</v>
      </c>
      <c r="G3" s="32" t="s">
        <v>5</v>
      </c>
      <c r="H3" s="34">
        <v>25</v>
      </c>
      <c r="I3" s="34">
        <v>25</v>
      </c>
      <c r="J3" s="34">
        <f>I3</f>
        <v>25</v>
      </c>
      <c r="K3" s="34">
        <f>I3-J3</f>
        <v>0</v>
      </c>
      <c r="L3" s="32" t="s">
        <v>9</v>
      </c>
      <c r="M3" s="33" t="s">
        <v>749</v>
      </c>
    </row>
    <row r="4" spans="1:13" ht="25.5">
      <c r="A4" s="38">
        <v>2</v>
      </c>
      <c r="B4" s="39" t="s">
        <v>8</v>
      </c>
      <c r="C4" s="38" t="s">
        <v>5</v>
      </c>
      <c r="D4" s="38"/>
      <c r="E4" s="29" t="s">
        <v>24</v>
      </c>
      <c r="F4" s="38" t="s">
        <v>652</v>
      </c>
      <c r="G4" s="38" t="s">
        <v>5</v>
      </c>
      <c r="H4" s="40">
        <v>15</v>
      </c>
      <c r="I4" s="40">
        <v>15</v>
      </c>
      <c r="J4" s="34">
        <f t="shared" ref="J4:J40" si="0">I4</f>
        <v>15</v>
      </c>
      <c r="K4" s="34">
        <f t="shared" ref="K4:K40" si="1">I4-J4</f>
        <v>0</v>
      </c>
      <c r="L4" s="38" t="s">
        <v>9</v>
      </c>
      <c r="M4" s="39" t="s">
        <v>750</v>
      </c>
    </row>
    <row r="5" spans="1:13" ht="38.25">
      <c r="A5" s="38">
        <v>3</v>
      </c>
      <c r="B5" s="39" t="s">
        <v>8</v>
      </c>
      <c r="C5" s="38" t="s">
        <v>5</v>
      </c>
      <c r="D5" s="38"/>
      <c r="E5" s="29" t="s">
        <v>25</v>
      </c>
      <c r="F5" s="38" t="s">
        <v>652</v>
      </c>
      <c r="G5" s="38" t="s">
        <v>5</v>
      </c>
      <c r="H5" s="40">
        <v>15</v>
      </c>
      <c r="I5" s="40">
        <v>15</v>
      </c>
      <c r="J5" s="34">
        <f t="shared" si="0"/>
        <v>15</v>
      </c>
      <c r="K5" s="34">
        <f t="shared" si="1"/>
        <v>0</v>
      </c>
      <c r="L5" s="38" t="s">
        <v>9</v>
      </c>
      <c r="M5" s="39" t="s">
        <v>751</v>
      </c>
    </row>
    <row r="6" spans="1:13" ht="25.5">
      <c r="A6" s="38">
        <v>4</v>
      </c>
      <c r="B6" s="39" t="s">
        <v>8</v>
      </c>
      <c r="C6" s="38" t="s">
        <v>5</v>
      </c>
      <c r="D6" s="38"/>
      <c r="E6" s="29" t="s">
        <v>26</v>
      </c>
      <c r="F6" s="38" t="s">
        <v>652</v>
      </c>
      <c r="G6" s="38" t="s">
        <v>5</v>
      </c>
      <c r="H6" s="40">
        <v>25</v>
      </c>
      <c r="I6" s="40">
        <v>25</v>
      </c>
      <c r="J6" s="34">
        <f t="shared" si="0"/>
        <v>25</v>
      </c>
      <c r="K6" s="34">
        <f t="shared" si="1"/>
        <v>0</v>
      </c>
      <c r="L6" s="38" t="s">
        <v>9</v>
      </c>
      <c r="M6" s="39" t="s">
        <v>752</v>
      </c>
    </row>
    <row r="7" spans="1:13" ht="38.25">
      <c r="A7" s="38">
        <v>5</v>
      </c>
      <c r="B7" s="39" t="s">
        <v>8</v>
      </c>
      <c r="C7" s="38" t="s">
        <v>5</v>
      </c>
      <c r="D7" s="38"/>
      <c r="E7" s="29" t="s">
        <v>32</v>
      </c>
      <c r="F7" s="38" t="s">
        <v>650</v>
      </c>
      <c r="G7" s="38" t="s">
        <v>5</v>
      </c>
      <c r="H7" s="40">
        <v>15</v>
      </c>
      <c r="I7" s="40">
        <v>15</v>
      </c>
      <c r="J7" s="34">
        <f t="shared" si="0"/>
        <v>15</v>
      </c>
      <c r="K7" s="34">
        <f t="shared" si="1"/>
        <v>0</v>
      </c>
      <c r="L7" s="38" t="s">
        <v>9</v>
      </c>
      <c r="M7" s="39" t="s">
        <v>743</v>
      </c>
    </row>
    <row r="8" spans="1:13" ht="25.5">
      <c r="A8" s="64">
        <v>6</v>
      </c>
      <c r="B8" s="66" t="s">
        <v>8</v>
      </c>
      <c r="C8" s="64" t="s">
        <v>5</v>
      </c>
      <c r="D8" s="64"/>
      <c r="E8" s="11" t="s">
        <v>33</v>
      </c>
      <c r="F8" s="64" t="s">
        <v>650</v>
      </c>
      <c r="G8" s="64" t="s">
        <v>5</v>
      </c>
      <c r="H8" s="26">
        <v>5</v>
      </c>
      <c r="I8" s="26">
        <v>5</v>
      </c>
      <c r="J8" s="50">
        <f t="shared" si="0"/>
        <v>5</v>
      </c>
      <c r="K8" s="34">
        <f t="shared" si="1"/>
        <v>0</v>
      </c>
      <c r="L8" s="64" t="s">
        <v>9</v>
      </c>
      <c r="M8" s="66" t="s">
        <v>753</v>
      </c>
    </row>
    <row r="9" spans="1:13" ht="38.25">
      <c r="A9" s="38">
        <v>7</v>
      </c>
      <c r="B9" s="39" t="s">
        <v>8</v>
      </c>
      <c r="C9" s="38" t="s">
        <v>5</v>
      </c>
      <c r="D9" s="38"/>
      <c r="E9" s="29" t="s">
        <v>34</v>
      </c>
      <c r="F9" s="38" t="s">
        <v>650</v>
      </c>
      <c r="G9" s="38" t="s">
        <v>5</v>
      </c>
      <c r="H9" s="40">
        <v>5</v>
      </c>
      <c r="I9" s="40">
        <v>5</v>
      </c>
      <c r="J9" s="34">
        <f t="shared" si="0"/>
        <v>5</v>
      </c>
      <c r="K9" s="34">
        <f t="shared" si="1"/>
        <v>0</v>
      </c>
      <c r="L9" s="38" t="s">
        <v>9</v>
      </c>
      <c r="M9" s="39" t="s">
        <v>754</v>
      </c>
    </row>
    <row r="10" spans="1:13" ht="33.75">
      <c r="A10" s="38">
        <v>8</v>
      </c>
      <c r="B10" s="39" t="s">
        <v>8</v>
      </c>
      <c r="C10" s="38" t="s">
        <v>5</v>
      </c>
      <c r="D10" s="38"/>
      <c r="E10" s="29" t="s">
        <v>35</v>
      </c>
      <c r="F10" s="38" t="s">
        <v>651</v>
      </c>
      <c r="G10" s="38" t="s">
        <v>5</v>
      </c>
      <c r="H10" s="29">
        <v>0.65</v>
      </c>
      <c r="I10" s="29">
        <v>0.65</v>
      </c>
      <c r="J10" s="34">
        <f t="shared" si="0"/>
        <v>0.65</v>
      </c>
      <c r="K10" s="34">
        <f t="shared" si="1"/>
        <v>0</v>
      </c>
      <c r="L10" s="38" t="s">
        <v>9</v>
      </c>
      <c r="M10" s="39" t="s">
        <v>755</v>
      </c>
    </row>
    <row r="11" spans="1:13" ht="33.75">
      <c r="A11" s="38">
        <v>9</v>
      </c>
      <c r="B11" s="39" t="s">
        <v>8</v>
      </c>
      <c r="C11" s="38" t="s">
        <v>5</v>
      </c>
      <c r="D11" s="38"/>
      <c r="E11" s="29" t="s">
        <v>36</v>
      </c>
      <c r="F11" s="38" t="s">
        <v>650</v>
      </c>
      <c r="G11" s="38" t="s">
        <v>5</v>
      </c>
      <c r="H11" s="40">
        <v>25</v>
      </c>
      <c r="I11" s="40">
        <v>25</v>
      </c>
      <c r="J11" s="34">
        <f t="shared" si="0"/>
        <v>25</v>
      </c>
      <c r="K11" s="34">
        <f t="shared" si="1"/>
        <v>0</v>
      </c>
      <c r="L11" s="38" t="s">
        <v>9</v>
      </c>
      <c r="M11" s="39" t="s">
        <v>742</v>
      </c>
    </row>
    <row r="12" spans="1:13" ht="33.75">
      <c r="A12" s="38">
        <v>10</v>
      </c>
      <c r="B12" s="39" t="s">
        <v>8</v>
      </c>
      <c r="C12" s="38" t="s">
        <v>5</v>
      </c>
      <c r="D12" s="38"/>
      <c r="E12" s="29" t="s">
        <v>37</v>
      </c>
      <c r="F12" s="38" t="s">
        <v>650</v>
      </c>
      <c r="G12" s="38" t="s">
        <v>5</v>
      </c>
      <c r="H12" s="40">
        <v>25</v>
      </c>
      <c r="I12" s="40">
        <v>25</v>
      </c>
      <c r="J12" s="34">
        <f t="shared" si="0"/>
        <v>25</v>
      </c>
      <c r="K12" s="34">
        <f t="shared" si="1"/>
        <v>0</v>
      </c>
      <c r="L12" s="38" t="s">
        <v>9</v>
      </c>
      <c r="M12" s="39" t="s">
        <v>742</v>
      </c>
    </row>
    <row r="13" spans="1:13" ht="38.25">
      <c r="A13" s="38">
        <v>11</v>
      </c>
      <c r="B13" s="39" t="s">
        <v>8</v>
      </c>
      <c r="C13" s="38" t="s">
        <v>5</v>
      </c>
      <c r="D13" s="38"/>
      <c r="E13" s="29" t="s">
        <v>756</v>
      </c>
      <c r="F13" s="38" t="s">
        <v>650</v>
      </c>
      <c r="G13" s="38" t="s">
        <v>5</v>
      </c>
      <c r="H13" s="40">
        <v>6</v>
      </c>
      <c r="I13" s="40">
        <v>6</v>
      </c>
      <c r="J13" s="34">
        <f t="shared" si="0"/>
        <v>6</v>
      </c>
      <c r="K13" s="34">
        <f t="shared" si="1"/>
        <v>0</v>
      </c>
      <c r="L13" s="38" t="s">
        <v>9</v>
      </c>
      <c r="M13" s="39" t="s">
        <v>757</v>
      </c>
    </row>
    <row r="14" spans="1:13" ht="33.75">
      <c r="A14" s="38">
        <v>12</v>
      </c>
      <c r="B14" s="39" t="s">
        <v>8</v>
      </c>
      <c r="C14" s="38" t="s">
        <v>5</v>
      </c>
      <c r="D14" s="38"/>
      <c r="E14" s="29" t="s">
        <v>38</v>
      </c>
      <c r="F14" s="38" t="s">
        <v>650</v>
      </c>
      <c r="G14" s="38" t="s">
        <v>5</v>
      </c>
      <c r="H14" s="40">
        <v>10</v>
      </c>
      <c r="I14" s="40">
        <v>10</v>
      </c>
      <c r="J14" s="34">
        <f t="shared" si="0"/>
        <v>10</v>
      </c>
      <c r="K14" s="34">
        <f t="shared" si="1"/>
        <v>0</v>
      </c>
      <c r="L14" s="38" t="s">
        <v>9</v>
      </c>
      <c r="M14" s="39" t="s">
        <v>758</v>
      </c>
    </row>
    <row r="15" spans="1:13" ht="38.25">
      <c r="A15" s="38">
        <v>13</v>
      </c>
      <c r="B15" s="39" t="s">
        <v>8</v>
      </c>
      <c r="C15" s="38" t="s">
        <v>5</v>
      </c>
      <c r="D15" s="38"/>
      <c r="E15" s="39" t="s">
        <v>43</v>
      </c>
      <c r="F15" s="38" t="s">
        <v>652</v>
      </c>
      <c r="G15" s="38" t="s">
        <v>5</v>
      </c>
      <c r="H15" s="44">
        <v>20</v>
      </c>
      <c r="I15" s="44">
        <v>20</v>
      </c>
      <c r="J15" s="34">
        <f t="shared" si="0"/>
        <v>20</v>
      </c>
      <c r="K15" s="34">
        <f t="shared" si="1"/>
        <v>0</v>
      </c>
      <c r="L15" s="38" t="s">
        <v>9</v>
      </c>
      <c r="M15" s="39" t="s">
        <v>743</v>
      </c>
    </row>
    <row r="16" spans="1:13" ht="38.25">
      <c r="A16" s="38">
        <v>14</v>
      </c>
      <c r="B16" s="39" t="s">
        <v>8</v>
      </c>
      <c r="C16" s="38" t="s">
        <v>5</v>
      </c>
      <c r="D16" s="38"/>
      <c r="E16" s="39" t="s">
        <v>44</v>
      </c>
      <c r="F16" s="38" t="s">
        <v>650</v>
      </c>
      <c r="G16" s="38" t="s">
        <v>5</v>
      </c>
      <c r="H16" s="44">
        <v>4</v>
      </c>
      <c r="I16" s="44">
        <v>4</v>
      </c>
      <c r="J16" s="34">
        <f>I16</f>
        <v>4</v>
      </c>
      <c r="K16" s="34">
        <f t="shared" si="1"/>
        <v>0</v>
      </c>
      <c r="L16" s="38" t="s">
        <v>9</v>
      </c>
      <c r="M16" s="39" t="s">
        <v>743</v>
      </c>
    </row>
    <row r="17" spans="1:13" ht="89.25">
      <c r="A17" s="38">
        <v>15</v>
      </c>
      <c r="B17" s="39" t="s">
        <v>8</v>
      </c>
      <c r="C17" s="38" t="s">
        <v>5</v>
      </c>
      <c r="D17" s="38"/>
      <c r="E17" s="39" t="s">
        <v>816</v>
      </c>
      <c r="F17" s="38" t="s">
        <v>650</v>
      </c>
      <c r="G17" s="38" t="s">
        <v>5</v>
      </c>
      <c r="H17" s="49">
        <v>0.48443999999999998</v>
      </c>
      <c r="I17" s="49">
        <v>0.48443999999999998</v>
      </c>
      <c r="J17" s="34">
        <f t="shared" si="0"/>
        <v>0.48443999999999998</v>
      </c>
      <c r="K17" s="34">
        <f t="shared" si="1"/>
        <v>0</v>
      </c>
      <c r="L17" s="38" t="s">
        <v>9</v>
      </c>
      <c r="M17" s="39" t="s">
        <v>743</v>
      </c>
    </row>
    <row r="18" spans="1:13" ht="38.25">
      <c r="A18" s="38">
        <v>16</v>
      </c>
      <c r="B18" s="39" t="s">
        <v>8</v>
      </c>
      <c r="C18" s="38" t="s">
        <v>5</v>
      </c>
      <c r="D18" s="38"/>
      <c r="E18" s="39" t="s">
        <v>46</v>
      </c>
      <c r="F18" s="38" t="s">
        <v>650</v>
      </c>
      <c r="G18" s="38" t="s">
        <v>5</v>
      </c>
      <c r="H18" s="44">
        <v>12</v>
      </c>
      <c r="I18" s="44">
        <v>12</v>
      </c>
      <c r="J18" s="34">
        <f t="shared" si="0"/>
        <v>12</v>
      </c>
      <c r="K18" s="34">
        <f t="shared" si="1"/>
        <v>0</v>
      </c>
      <c r="L18" s="38" t="s">
        <v>9</v>
      </c>
      <c r="M18" s="39" t="s">
        <v>743</v>
      </c>
    </row>
    <row r="19" spans="1:13" ht="25.5">
      <c r="A19" s="38">
        <v>17</v>
      </c>
      <c r="B19" s="39" t="s">
        <v>8</v>
      </c>
      <c r="C19" s="38" t="s">
        <v>5</v>
      </c>
      <c r="D19" s="38"/>
      <c r="E19" s="39" t="s">
        <v>47</v>
      </c>
      <c r="F19" s="38" t="s">
        <v>650</v>
      </c>
      <c r="G19" s="38" t="s">
        <v>5</v>
      </c>
      <c r="H19" s="44">
        <v>50</v>
      </c>
      <c r="I19" s="44">
        <v>50</v>
      </c>
      <c r="J19" s="34">
        <f t="shared" si="0"/>
        <v>50</v>
      </c>
      <c r="K19" s="34">
        <f t="shared" si="1"/>
        <v>0</v>
      </c>
      <c r="L19" s="38" t="s">
        <v>9</v>
      </c>
      <c r="M19" s="39" t="s">
        <v>759</v>
      </c>
    </row>
    <row r="20" spans="1:13" ht="38.25">
      <c r="A20" s="38">
        <v>18</v>
      </c>
      <c r="B20" s="39" t="s">
        <v>8</v>
      </c>
      <c r="C20" s="38" t="s">
        <v>5</v>
      </c>
      <c r="D20" s="38"/>
      <c r="E20" s="39" t="s">
        <v>48</v>
      </c>
      <c r="F20" s="38" t="s">
        <v>650</v>
      </c>
      <c r="G20" s="38" t="s">
        <v>5</v>
      </c>
      <c r="H20" s="44">
        <v>25</v>
      </c>
      <c r="I20" s="44">
        <v>25</v>
      </c>
      <c r="J20" s="34">
        <f>I20</f>
        <v>25</v>
      </c>
      <c r="K20" s="34">
        <f t="shared" si="1"/>
        <v>0</v>
      </c>
      <c r="L20" s="38" t="s">
        <v>9</v>
      </c>
      <c r="M20" s="39" t="s">
        <v>742</v>
      </c>
    </row>
    <row r="21" spans="1:13" ht="51">
      <c r="A21" s="38">
        <v>19</v>
      </c>
      <c r="B21" s="39" t="s">
        <v>8</v>
      </c>
      <c r="C21" s="38" t="s">
        <v>5</v>
      </c>
      <c r="D21" s="38"/>
      <c r="E21" s="39" t="s">
        <v>49</v>
      </c>
      <c r="F21" s="38" t="s">
        <v>650</v>
      </c>
      <c r="G21" s="38" t="s">
        <v>5</v>
      </c>
      <c r="H21" s="44">
        <v>10</v>
      </c>
      <c r="I21" s="44">
        <v>10</v>
      </c>
      <c r="J21" s="34">
        <f t="shared" si="0"/>
        <v>10</v>
      </c>
      <c r="K21" s="34">
        <f t="shared" si="1"/>
        <v>0</v>
      </c>
      <c r="L21" s="38" t="s">
        <v>9</v>
      </c>
      <c r="M21" s="39" t="s">
        <v>742</v>
      </c>
    </row>
    <row r="22" spans="1:13" ht="25.5">
      <c r="A22" s="38">
        <v>20</v>
      </c>
      <c r="B22" s="39" t="s">
        <v>8</v>
      </c>
      <c r="C22" s="38" t="s">
        <v>5</v>
      </c>
      <c r="D22" s="38"/>
      <c r="E22" s="39" t="s">
        <v>50</v>
      </c>
      <c r="F22" s="38" t="s">
        <v>650</v>
      </c>
      <c r="G22" s="38" t="s">
        <v>5</v>
      </c>
      <c r="H22" s="44">
        <v>4</v>
      </c>
      <c r="I22" s="44">
        <v>4</v>
      </c>
      <c r="J22" s="34">
        <f t="shared" si="0"/>
        <v>4</v>
      </c>
      <c r="K22" s="34">
        <f t="shared" si="1"/>
        <v>0</v>
      </c>
      <c r="L22" s="38" t="s">
        <v>9</v>
      </c>
      <c r="M22" s="39" t="s">
        <v>760</v>
      </c>
    </row>
    <row r="23" spans="1:13" ht="25.5">
      <c r="A23" s="38">
        <v>21</v>
      </c>
      <c r="B23" s="39" t="s">
        <v>8</v>
      </c>
      <c r="C23" s="38" t="s">
        <v>5</v>
      </c>
      <c r="D23" s="38"/>
      <c r="E23" s="39" t="s">
        <v>51</v>
      </c>
      <c r="F23" s="38" t="s">
        <v>650</v>
      </c>
      <c r="G23" s="38" t="s">
        <v>5</v>
      </c>
      <c r="H23" s="44">
        <v>12</v>
      </c>
      <c r="I23" s="44">
        <v>12</v>
      </c>
      <c r="J23" s="34">
        <f t="shared" si="0"/>
        <v>12</v>
      </c>
      <c r="K23" s="34">
        <f t="shared" si="1"/>
        <v>0</v>
      </c>
      <c r="L23" s="38" t="s">
        <v>9</v>
      </c>
      <c r="M23" s="39" t="s">
        <v>761</v>
      </c>
    </row>
    <row r="24" spans="1:13" ht="140.25">
      <c r="A24" s="38">
        <v>22</v>
      </c>
      <c r="B24" s="39" t="s">
        <v>8</v>
      </c>
      <c r="C24" s="38" t="s">
        <v>5</v>
      </c>
      <c r="D24" s="38"/>
      <c r="E24" s="39" t="s">
        <v>52</v>
      </c>
      <c r="F24" s="38" t="s">
        <v>650</v>
      </c>
      <c r="G24" s="38" t="s">
        <v>5</v>
      </c>
      <c r="H24" s="44">
        <v>1.95</v>
      </c>
      <c r="I24" s="44">
        <v>1.95</v>
      </c>
      <c r="J24" s="34">
        <f>I24</f>
        <v>1.95</v>
      </c>
      <c r="K24" s="34">
        <f t="shared" si="1"/>
        <v>0</v>
      </c>
      <c r="L24" s="38" t="s">
        <v>9</v>
      </c>
      <c r="M24" s="39" t="s">
        <v>743</v>
      </c>
    </row>
    <row r="25" spans="1:13" ht="38.25">
      <c r="A25" s="38">
        <v>23</v>
      </c>
      <c r="B25" s="39" t="s">
        <v>8</v>
      </c>
      <c r="C25" s="38" t="s">
        <v>5</v>
      </c>
      <c r="D25" s="38"/>
      <c r="E25" s="39" t="s">
        <v>53</v>
      </c>
      <c r="F25" s="38" t="s">
        <v>650</v>
      </c>
      <c r="G25" s="38" t="s">
        <v>5</v>
      </c>
      <c r="H25" s="44">
        <v>2</v>
      </c>
      <c r="I25" s="44">
        <v>2</v>
      </c>
      <c r="J25" s="34">
        <f t="shared" si="0"/>
        <v>2</v>
      </c>
      <c r="K25" s="34">
        <f t="shared" si="1"/>
        <v>0</v>
      </c>
      <c r="L25" s="38" t="s">
        <v>9</v>
      </c>
      <c r="M25" s="39" t="s">
        <v>743</v>
      </c>
    </row>
    <row r="26" spans="1:13" ht="63.75">
      <c r="A26" s="38">
        <v>24</v>
      </c>
      <c r="B26" s="39" t="s">
        <v>8</v>
      </c>
      <c r="C26" s="38" t="s">
        <v>5</v>
      </c>
      <c r="D26" s="38"/>
      <c r="E26" s="39" t="s">
        <v>54</v>
      </c>
      <c r="F26" s="38" t="s">
        <v>650</v>
      </c>
      <c r="G26" s="38" t="s">
        <v>5</v>
      </c>
      <c r="H26" s="44">
        <v>0.65</v>
      </c>
      <c r="I26" s="44">
        <v>0.65</v>
      </c>
      <c r="J26" s="34">
        <f t="shared" si="0"/>
        <v>0.65</v>
      </c>
      <c r="K26" s="34">
        <f t="shared" si="1"/>
        <v>0</v>
      </c>
      <c r="L26" s="38" t="s">
        <v>9</v>
      </c>
      <c r="M26" s="39" t="s">
        <v>761</v>
      </c>
    </row>
    <row r="27" spans="1:13" ht="51">
      <c r="A27" s="38">
        <v>25</v>
      </c>
      <c r="B27" s="39" t="s">
        <v>8</v>
      </c>
      <c r="C27" s="38" t="s">
        <v>5</v>
      </c>
      <c r="D27" s="38"/>
      <c r="E27" s="39" t="s">
        <v>55</v>
      </c>
      <c r="F27" s="38" t="s">
        <v>650</v>
      </c>
      <c r="G27" s="38" t="s">
        <v>5</v>
      </c>
      <c r="H27" s="44">
        <v>15</v>
      </c>
      <c r="I27" s="44">
        <v>15</v>
      </c>
      <c r="J27" s="34">
        <f t="shared" si="0"/>
        <v>15</v>
      </c>
      <c r="K27" s="34">
        <f t="shared" si="1"/>
        <v>0</v>
      </c>
      <c r="L27" s="38" t="s">
        <v>9</v>
      </c>
      <c r="M27" s="39" t="s">
        <v>742</v>
      </c>
    </row>
    <row r="28" spans="1:13" ht="51">
      <c r="A28" s="38">
        <v>26</v>
      </c>
      <c r="B28" s="39" t="s">
        <v>8</v>
      </c>
      <c r="C28" s="38" t="s">
        <v>5</v>
      </c>
      <c r="D28" s="38"/>
      <c r="E28" s="39" t="s">
        <v>56</v>
      </c>
      <c r="F28" s="38" t="s">
        <v>651</v>
      </c>
      <c r="G28" s="38" t="s">
        <v>5</v>
      </c>
      <c r="H28" s="44">
        <v>15</v>
      </c>
      <c r="I28" s="44">
        <v>15</v>
      </c>
      <c r="J28" s="34">
        <f>I28</f>
        <v>15</v>
      </c>
      <c r="K28" s="34">
        <f t="shared" si="1"/>
        <v>0</v>
      </c>
      <c r="L28" s="38" t="s">
        <v>9</v>
      </c>
      <c r="M28" s="39" t="s">
        <v>742</v>
      </c>
    </row>
    <row r="29" spans="1:13" ht="38.25">
      <c r="A29" s="38">
        <v>27</v>
      </c>
      <c r="B29" s="39" t="s">
        <v>8</v>
      </c>
      <c r="C29" s="38" t="s">
        <v>5</v>
      </c>
      <c r="D29" s="38"/>
      <c r="E29" s="39" t="s">
        <v>58</v>
      </c>
      <c r="F29" s="38" t="s">
        <v>650</v>
      </c>
      <c r="G29" s="38" t="s">
        <v>5</v>
      </c>
      <c r="H29" s="44">
        <v>3</v>
      </c>
      <c r="I29" s="44">
        <v>3</v>
      </c>
      <c r="J29" s="34">
        <f t="shared" si="0"/>
        <v>3</v>
      </c>
      <c r="K29" s="34">
        <f t="shared" si="1"/>
        <v>0</v>
      </c>
      <c r="L29" s="38" t="s">
        <v>9</v>
      </c>
      <c r="M29" s="39" t="s">
        <v>762</v>
      </c>
    </row>
    <row r="30" spans="1:13" ht="38.25">
      <c r="A30" s="38">
        <v>28</v>
      </c>
      <c r="B30" s="39" t="s">
        <v>8</v>
      </c>
      <c r="C30" s="38" t="s">
        <v>5</v>
      </c>
      <c r="D30" s="38"/>
      <c r="E30" s="39" t="s">
        <v>618</v>
      </c>
      <c r="F30" s="38" t="s">
        <v>650</v>
      </c>
      <c r="G30" s="38" t="s">
        <v>5</v>
      </c>
      <c r="H30" s="44">
        <v>10</v>
      </c>
      <c r="I30" s="44">
        <v>10</v>
      </c>
      <c r="J30" s="34">
        <f t="shared" si="0"/>
        <v>10</v>
      </c>
      <c r="K30" s="34">
        <f t="shared" si="1"/>
        <v>0</v>
      </c>
      <c r="L30" s="38" t="s">
        <v>9</v>
      </c>
      <c r="M30" s="39" t="s">
        <v>743</v>
      </c>
    </row>
    <row r="31" spans="1:13" ht="22.5">
      <c r="A31" s="38">
        <v>29</v>
      </c>
      <c r="B31" s="29" t="s">
        <v>119</v>
      </c>
      <c r="C31" s="38" t="s">
        <v>5</v>
      </c>
      <c r="D31" s="38"/>
      <c r="E31" s="29" t="s">
        <v>29</v>
      </c>
      <c r="F31" s="38" t="s">
        <v>650</v>
      </c>
      <c r="G31" s="38" t="s">
        <v>5</v>
      </c>
      <c r="H31" s="44">
        <v>25</v>
      </c>
      <c r="I31" s="44">
        <v>25</v>
      </c>
      <c r="J31" s="34">
        <f>I31</f>
        <v>25</v>
      </c>
      <c r="K31" s="34">
        <f t="shared" si="1"/>
        <v>0</v>
      </c>
      <c r="L31" s="38" t="s">
        <v>9</v>
      </c>
      <c r="M31" s="29" t="s">
        <v>119</v>
      </c>
    </row>
    <row r="32" spans="1:13" ht="33.75">
      <c r="A32" s="38">
        <v>30</v>
      </c>
      <c r="B32" s="29" t="s">
        <v>119</v>
      </c>
      <c r="C32" s="38" t="s">
        <v>5</v>
      </c>
      <c r="D32" s="38"/>
      <c r="E32" s="29" t="s">
        <v>30</v>
      </c>
      <c r="F32" s="38" t="s">
        <v>650</v>
      </c>
      <c r="G32" s="38" t="s">
        <v>5</v>
      </c>
      <c r="H32" s="39">
        <v>0.83</v>
      </c>
      <c r="I32" s="39">
        <v>0.83</v>
      </c>
      <c r="J32" s="34">
        <f t="shared" si="0"/>
        <v>0.83</v>
      </c>
      <c r="K32" s="34">
        <f t="shared" si="1"/>
        <v>0</v>
      </c>
      <c r="L32" s="38" t="s">
        <v>9</v>
      </c>
      <c r="M32" s="29" t="s">
        <v>119</v>
      </c>
    </row>
    <row r="33" spans="1:13" ht="33.75">
      <c r="A33" s="38">
        <v>31</v>
      </c>
      <c r="B33" s="29" t="s">
        <v>119</v>
      </c>
      <c r="C33" s="38" t="s">
        <v>5</v>
      </c>
      <c r="D33" s="38"/>
      <c r="E33" s="29" t="s">
        <v>31</v>
      </c>
      <c r="F33" s="38" t="s">
        <v>650</v>
      </c>
      <c r="G33" s="38" t="s">
        <v>5</v>
      </c>
      <c r="H33" s="44">
        <v>8</v>
      </c>
      <c r="I33" s="44">
        <v>8</v>
      </c>
      <c r="J33" s="34">
        <f t="shared" si="0"/>
        <v>8</v>
      </c>
      <c r="K33" s="34">
        <f t="shared" si="1"/>
        <v>0</v>
      </c>
      <c r="L33" s="38" t="s">
        <v>9</v>
      </c>
      <c r="M33" s="29" t="s">
        <v>119</v>
      </c>
    </row>
    <row r="34" spans="1:13" ht="38.25">
      <c r="A34" s="38">
        <v>32</v>
      </c>
      <c r="B34" s="29" t="s">
        <v>119</v>
      </c>
      <c r="C34" s="38" t="s">
        <v>5</v>
      </c>
      <c r="D34" s="38"/>
      <c r="E34" s="39" t="s">
        <v>42</v>
      </c>
      <c r="F34" s="38" t="s">
        <v>650</v>
      </c>
      <c r="G34" s="38" t="s">
        <v>5</v>
      </c>
      <c r="H34" s="44">
        <v>20</v>
      </c>
      <c r="I34" s="44">
        <v>20</v>
      </c>
      <c r="J34" s="34">
        <f t="shared" si="0"/>
        <v>20</v>
      </c>
      <c r="K34" s="34">
        <f t="shared" si="1"/>
        <v>0</v>
      </c>
      <c r="L34" s="38" t="s">
        <v>9</v>
      </c>
      <c r="M34" s="29" t="s">
        <v>119</v>
      </c>
    </row>
    <row r="35" spans="1:13" ht="25.5">
      <c r="A35" s="38">
        <v>33</v>
      </c>
      <c r="B35" s="29" t="s">
        <v>119</v>
      </c>
      <c r="C35" s="38" t="s">
        <v>5</v>
      </c>
      <c r="D35" s="38"/>
      <c r="E35" s="39" t="s">
        <v>57</v>
      </c>
      <c r="F35" s="38" t="s">
        <v>652</v>
      </c>
      <c r="G35" s="38" t="s">
        <v>5</v>
      </c>
      <c r="H35" s="44">
        <v>25</v>
      </c>
      <c r="I35" s="44">
        <v>25</v>
      </c>
      <c r="J35" s="34">
        <f t="shared" si="0"/>
        <v>25</v>
      </c>
      <c r="K35" s="34">
        <f t="shared" si="1"/>
        <v>0</v>
      </c>
      <c r="L35" s="38" t="s">
        <v>9</v>
      </c>
      <c r="M35" s="29" t="s">
        <v>119</v>
      </c>
    </row>
    <row r="36" spans="1:13" ht="22.5">
      <c r="A36" s="38">
        <v>34</v>
      </c>
      <c r="B36" s="29" t="s">
        <v>10</v>
      </c>
      <c r="C36" s="38" t="s">
        <v>5</v>
      </c>
      <c r="D36" s="38"/>
      <c r="E36" s="29" t="s">
        <v>27</v>
      </c>
      <c r="F36" s="38" t="s">
        <v>650</v>
      </c>
      <c r="G36" s="38" t="s">
        <v>5</v>
      </c>
      <c r="H36" s="40">
        <v>25</v>
      </c>
      <c r="I36" s="40">
        <v>25</v>
      </c>
      <c r="J36" s="34">
        <f t="shared" si="0"/>
        <v>25</v>
      </c>
      <c r="K36" s="34">
        <f t="shared" si="1"/>
        <v>0</v>
      </c>
      <c r="L36" s="38" t="s">
        <v>9</v>
      </c>
      <c r="M36" s="29" t="s">
        <v>10</v>
      </c>
    </row>
    <row r="37" spans="1:13" ht="33.75">
      <c r="A37" s="38">
        <v>35</v>
      </c>
      <c r="B37" s="29" t="s">
        <v>10</v>
      </c>
      <c r="C37" s="38" t="s">
        <v>5</v>
      </c>
      <c r="D37" s="38"/>
      <c r="E37" s="29" t="s">
        <v>28</v>
      </c>
      <c r="F37" s="38" t="s">
        <v>650</v>
      </c>
      <c r="G37" s="38" t="s">
        <v>5</v>
      </c>
      <c r="H37" s="40">
        <v>15</v>
      </c>
      <c r="I37" s="40">
        <v>15</v>
      </c>
      <c r="J37" s="34">
        <f t="shared" si="0"/>
        <v>15</v>
      </c>
      <c r="K37" s="34">
        <f t="shared" si="1"/>
        <v>0</v>
      </c>
      <c r="L37" s="38" t="s">
        <v>9</v>
      </c>
      <c r="M37" s="29" t="s">
        <v>10</v>
      </c>
    </row>
    <row r="38" spans="1:13" ht="56.25">
      <c r="A38" s="38">
        <v>36</v>
      </c>
      <c r="B38" s="29" t="s">
        <v>10</v>
      </c>
      <c r="C38" s="38" t="s">
        <v>5</v>
      </c>
      <c r="D38" s="38"/>
      <c r="E38" s="29" t="s">
        <v>39</v>
      </c>
      <c r="F38" s="38" t="s">
        <v>650</v>
      </c>
      <c r="G38" s="38" t="s">
        <v>5</v>
      </c>
      <c r="H38" s="44">
        <v>3.9</v>
      </c>
      <c r="I38" s="44">
        <v>3.9</v>
      </c>
      <c r="J38" s="34">
        <f>I38</f>
        <v>3.9</v>
      </c>
      <c r="K38" s="34">
        <f t="shared" si="1"/>
        <v>0</v>
      </c>
      <c r="L38" s="38" t="s">
        <v>9</v>
      </c>
      <c r="M38" s="29" t="s">
        <v>10</v>
      </c>
    </row>
    <row r="39" spans="1:13" ht="22.5">
      <c r="A39" s="38">
        <v>37</v>
      </c>
      <c r="B39" s="29" t="s">
        <v>10</v>
      </c>
      <c r="C39" s="38" t="s">
        <v>5</v>
      </c>
      <c r="D39" s="38"/>
      <c r="E39" s="29" t="s">
        <v>40</v>
      </c>
      <c r="F39" s="38" t="s">
        <v>651</v>
      </c>
      <c r="G39" s="38" t="s">
        <v>5</v>
      </c>
      <c r="H39" s="44">
        <v>10</v>
      </c>
      <c r="I39" s="44">
        <v>10</v>
      </c>
      <c r="J39" s="34">
        <f t="shared" si="0"/>
        <v>10</v>
      </c>
      <c r="K39" s="34">
        <f t="shared" si="1"/>
        <v>0</v>
      </c>
      <c r="L39" s="38" t="s">
        <v>9</v>
      </c>
      <c r="M39" s="29" t="s">
        <v>10</v>
      </c>
    </row>
    <row r="40" spans="1:13" ht="38.25">
      <c r="A40" s="38">
        <v>38</v>
      </c>
      <c r="B40" s="29" t="s">
        <v>11</v>
      </c>
      <c r="C40" s="38" t="s">
        <v>5</v>
      </c>
      <c r="D40" s="38"/>
      <c r="E40" s="39" t="s">
        <v>41</v>
      </c>
      <c r="F40" s="38" t="s">
        <v>650</v>
      </c>
      <c r="G40" s="38" t="s">
        <v>5</v>
      </c>
      <c r="H40" s="40">
        <v>7</v>
      </c>
      <c r="I40" s="40">
        <v>7</v>
      </c>
      <c r="J40" s="34">
        <f t="shared" si="0"/>
        <v>7</v>
      </c>
      <c r="K40" s="34">
        <f t="shared" si="1"/>
        <v>0</v>
      </c>
      <c r="L40" s="38" t="s">
        <v>9</v>
      </c>
      <c r="M40" s="29" t="s">
        <v>11</v>
      </c>
    </row>
    <row r="41" spans="1:13">
      <c r="A41" s="210" t="s">
        <v>659</v>
      </c>
      <c r="B41" s="211"/>
      <c r="C41" s="73" t="s">
        <v>5</v>
      </c>
      <c r="D41" s="73"/>
      <c r="E41" s="73"/>
      <c r="F41" s="73"/>
      <c r="G41" s="73"/>
      <c r="H41" s="46">
        <f>SUM(H3:H40)</f>
        <v>496.46443999999997</v>
      </c>
      <c r="I41" s="46">
        <f>SUM(I3:I40)</f>
        <v>496.46443999999997</v>
      </c>
      <c r="J41" s="46">
        <f>SUM(J3:J40)</f>
        <v>496.46443999999997</v>
      </c>
      <c r="K41" s="46">
        <f>SUM(K3:K40)</f>
        <v>0</v>
      </c>
      <c r="L41" s="73"/>
      <c r="M41" s="73"/>
    </row>
  </sheetData>
  <autoFilter ref="A1:M41"/>
  <mergeCells count="2">
    <mergeCell ref="A2:M2"/>
    <mergeCell ref="A41:B4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48"/>
  <sheetViews>
    <sheetView workbookViewId="0">
      <selection activeCell="M49" sqref="M49"/>
    </sheetView>
  </sheetViews>
  <sheetFormatPr defaultRowHeight="15"/>
  <cols>
    <col min="5" max="5" width="20.42578125" customWidth="1"/>
    <col min="13" max="13" width="21.5703125" customWidth="1"/>
  </cols>
  <sheetData>
    <row r="1" spans="1:13" s="31" customFormat="1" ht="45">
      <c r="A1" s="64" t="s">
        <v>639</v>
      </c>
      <c r="B1" s="64" t="s">
        <v>7</v>
      </c>
      <c r="C1" s="64" t="s">
        <v>576</v>
      </c>
      <c r="D1" s="64" t="s">
        <v>640</v>
      </c>
      <c r="E1" s="64" t="s">
        <v>641</v>
      </c>
      <c r="F1" s="64" t="s">
        <v>642</v>
      </c>
      <c r="G1" s="64" t="s">
        <v>643</v>
      </c>
      <c r="H1" s="64" t="s">
        <v>644</v>
      </c>
      <c r="I1" s="64" t="s">
        <v>645</v>
      </c>
      <c r="J1" s="64" t="s">
        <v>646</v>
      </c>
      <c r="K1" s="64" t="s">
        <v>647</v>
      </c>
      <c r="L1" s="64" t="s">
        <v>648</v>
      </c>
      <c r="M1" s="64" t="s">
        <v>649</v>
      </c>
    </row>
    <row r="2" spans="1:13" s="31" customFormat="1" ht="18.75">
      <c r="A2" s="215" t="s">
        <v>628</v>
      </c>
      <c r="B2" s="216"/>
      <c r="C2" s="216"/>
      <c r="D2" s="216"/>
      <c r="E2" s="216"/>
      <c r="F2" s="216"/>
      <c r="G2" s="216"/>
      <c r="H2" s="216"/>
      <c r="I2" s="216"/>
      <c r="J2" s="216"/>
      <c r="K2" s="216"/>
      <c r="L2" s="216"/>
      <c r="M2" s="217"/>
    </row>
    <row r="3" spans="1:13" ht="42">
      <c r="A3" s="32">
        <v>1</v>
      </c>
      <c r="B3" s="33" t="s">
        <v>8</v>
      </c>
      <c r="C3" s="32" t="s">
        <v>4</v>
      </c>
      <c r="D3" s="34">
        <v>500</v>
      </c>
      <c r="E3" s="35" t="s">
        <v>80</v>
      </c>
      <c r="F3" s="32" t="s">
        <v>650</v>
      </c>
      <c r="G3" s="32" t="s">
        <v>4</v>
      </c>
      <c r="H3" s="36">
        <v>4</v>
      </c>
      <c r="I3" s="36">
        <v>4</v>
      </c>
      <c r="J3" s="34">
        <f>I3</f>
        <v>4</v>
      </c>
      <c r="K3" s="34">
        <f>I3-J3</f>
        <v>0</v>
      </c>
      <c r="L3" s="32" t="s">
        <v>9</v>
      </c>
      <c r="M3" s="33" t="s">
        <v>735</v>
      </c>
    </row>
    <row r="4" spans="1:13" ht="33.75">
      <c r="A4" s="38">
        <v>2</v>
      </c>
      <c r="B4" s="39" t="s">
        <v>8</v>
      </c>
      <c r="C4" s="38" t="s">
        <v>4</v>
      </c>
      <c r="D4" s="38"/>
      <c r="E4" s="29" t="s">
        <v>81</v>
      </c>
      <c r="F4" s="38" t="s">
        <v>650</v>
      </c>
      <c r="G4" s="38" t="s">
        <v>4</v>
      </c>
      <c r="H4" s="40">
        <v>5</v>
      </c>
      <c r="I4" s="40">
        <v>5</v>
      </c>
      <c r="J4" s="34">
        <f t="shared" ref="J4:J45" si="0">I4</f>
        <v>5</v>
      </c>
      <c r="K4" s="34">
        <f t="shared" ref="K4:K47" si="1">I4-J4</f>
        <v>0</v>
      </c>
      <c r="L4" s="38" t="s">
        <v>9</v>
      </c>
      <c r="M4" s="39" t="s">
        <v>736</v>
      </c>
    </row>
    <row r="5" spans="1:13" ht="33.75">
      <c r="A5" s="38">
        <v>3</v>
      </c>
      <c r="B5" s="39" t="s">
        <v>8</v>
      </c>
      <c r="C5" s="38" t="s">
        <v>4</v>
      </c>
      <c r="D5" s="38"/>
      <c r="E5" s="29" t="s">
        <v>82</v>
      </c>
      <c r="F5" s="38" t="s">
        <v>650</v>
      </c>
      <c r="G5" s="38" t="s">
        <v>4</v>
      </c>
      <c r="H5" s="40">
        <v>10</v>
      </c>
      <c r="I5" s="40">
        <v>10</v>
      </c>
      <c r="J5" s="34">
        <f t="shared" si="0"/>
        <v>10</v>
      </c>
      <c r="K5" s="34">
        <f t="shared" si="1"/>
        <v>0</v>
      </c>
      <c r="L5" s="38" t="s">
        <v>9</v>
      </c>
      <c r="M5" s="39" t="s">
        <v>737</v>
      </c>
    </row>
    <row r="6" spans="1:13" ht="38.25">
      <c r="A6" s="38">
        <v>4</v>
      </c>
      <c r="B6" s="39" t="s">
        <v>8</v>
      </c>
      <c r="C6" s="38" t="s">
        <v>4</v>
      </c>
      <c r="D6" s="38"/>
      <c r="E6" s="29" t="s">
        <v>83</v>
      </c>
      <c r="F6" s="38" t="s">
        <v>650</v>
      </c>
      <c r="G6" s="38" t="s">
        <v>4</v>
      </c>
      <c r="H6" s="40">
        <v>5</v>
      </c>
      <c r="I6" s="40">
        <v>5</v>
      </c>
      <c r="J6" s="34">
        <f t="shared" si="0"/>
        <v>5</v>
      </c>
      <c r="K6" s="34">
        <f t="shared" si="1"/>
        <v>0</v>
      </c>
      <c r="L6" s="38" t="s">
        <v>9</v>
      </c>
      <c r="M6" s="39" t="s">
        <v>738</v>
      </c>
    </row>
    <row r="7" spans="1:13" ht="45">
      <c r="A7" s="38">
        <v>5</v>
      </c>
      <c r="B7" s="39" t="s">
        <v>8</v>
      </c>
      <c r="C7" s="38" t="s">
        <v>4</v>
      </c>
      <c r="D7" s="38"/>
      <c r="E7" s="29" t="s">
        <v>84</v>
      </c>
      <c r="F7" s="38" t="s">
        <v>650</v>
      </c>
      <c r="G7" s="38" t="s">
        <v>4</v>
      </c>
      <c r="H7" s="40">
        <v>3</v>
      </c>
      <c r="I7" s="40">
        <v>3</v>
      </c>
      <c r="J7" s="34">
        <f t="shared" si="0"/>
        <v>3</v>
      </c>
      <c r="K7" s="34">
        <f t="shared" si="1"/>
        <v>0</v>
      </c>
      <c r="L7" s="38" t="s">
        <v>9</v>
      </c>
      <c r="M7" s="39" t="s">
        <v>739</v>
      </c>
    </row>
    <row r="8" spans="1:13" ht="45">
      <c r="A8" s="38">
        <v>6</v>
      </c>
      <c r="B8" s="39" t="s">
        <v>8</v>
      </c>
      <c r="C8" s="38" t="s">
        <v>4</v>
      </c>
      <c r="D8" s="38"/>
      <c r="E8" s="29" t="s">
        <v>85</v>
      </c>
      <c r="F8" s="38" t="s">
        <v>650</v>
      </c>
      <c r="G8" s="38" t="s">
        <v>4</v>
      </c>
      <c r="H8" s="40">
        <v>5</v>
      </c>
      <c r="I8" s="40">
        <v>5</v>
      </c>
      <c r="J8" s="34">
        <f t="shared" si="0"/>
        <v>5</v>
      </c>
      <c r="K8" s="34">
        <f t="shared" si="1"/>
        <v>0</v>
      </c>
      <c r="L8" s="38" t="s">
        <v>9</v>
      </c>
      <c r="M8" s="39" t="s">
        <v>747</v>
      </c>
    </row>
    <row r="9" spans="1:13" ht="45">
      <c r="A9" s="38">
        <v>7</v>
      </c>
      <c r="B9" s="39" t="s">
        <v>8</v>
      </c>
      <c r="C9" s="38" t="s">
        <v>4</v>
      </c>
      <c r="D9" s="38"/>
      <c r="E9" s="29" t="s">
        <v>86</v>
      </c>
      <c r="F9" s="38" t="s">
        <v>650</v>
      </c>
      <c r="G9" s="38" t="s">
        <v>4</v>
      </c>
      <c r="H9" s="40">
        <v>10</v>
      </c>
      <c r="I9" s="40">
        <v>10</v>
      </c>
      <c r="J9" s="34">
        <f t="shared" si="0"/>
        <v>10</v>
      </c>
      <c r="K9" s="34">
        <f t="shared" si="1"/>
        <v>0</v>
      </c>
      <c r="L9" s="38" t="s">
        <v>9</v>
      </c>
      <c r="M9" s="39" t="s">
        <v>740</v>
      </c>
    </row>
    <row r="10" spans="1:13" ht="25.5">
      <c r="A10" s="38">
        <v>8</v>
      </c>
      <c r="B10" s="39" t="s">
        <v>8</v>
      </c>
      <c r="C10" s="38" t="s">
        <v>4</v>
      </c>
      <c r="D10" s="38"/>
      <c r="E10" s="29" t="s">
        <v>87</v>
      </c>
      <c r="F10" s="38" t="s">
        <v>650</v>
      </c>
      <c r="G10" s="38" t="s">
        <v>4</v>
      </c>
      <c r="H10" s="40">
        <v>5</v>
      </c>
      <c r="I10" s="40">
        <v>5</v>
      </c>
      <c r="J10" s="34">
        <f t="shared" si="0"/>
        <v>5</v>
      </c>
      <c r="K10" s="34">
        <f t="shared" si="1"/>
        <v>0</v>
      </c>
      <c r="L10" s="38" t="s">
        <v>9</v>
      </c>
      <c r="M10" s="39" t="s">
        <v>746</v>
      </c>
    </row>
    <row r="11" spans="1:13" ht="45">
      <c r="A11" s="29">
        <v>9</v>
      </c>
      <c r="B11" s="39" t="s">
        <v>8</v>
      </c>
      <c r="C11" s="29" t="s">
        <v>4</v>
      </c>
      <c r="D11" s="29"/>
      <c r="E11" s="29" t="s">
        <v>88</v>
      </c>
      <c r="F11" s="29" t="s">
        <v>650</v>
      </c>
      <c r="G11" s="29" t="s">
        <v>4</v>
      </c>
      <c r="H11" s="40">
        <v>7.15</v>
      </c>
      <c r="I11" s="40">
        <v>7.15</v>
      </c>
      <c r="J11" s="36">
        <f t="shared" si="0"/>
        <v>7.15</v>
      </c>
      <c r="K11" s="34">
        <f t="shared" si="1"/>
        <v>0</v>
      </c>
      <c r="L11" s="29" t="s">
        <v>9</v>
      </c>
      <c r="M11" s="39" t="s">
        <v>745</v>
      </c>
    </row>
    <row r="12" spans="1:13" ht="51">
      <c r="A12" s="38">
        <v>10</v>
      </c>
      <c r="B12" s="39" t="s">
        <v>8</v>
      </c>
      <c r="C12" s="38" t="s">
        <v>4</v>
      </c>
      <c r="D12" s="38"/>
      <c r="E12" s="39" t="s">
        <v>89</v>
      </c>
      <c r="F12" s="38" t="s">
        <v>650</v>
      </c>
      <c r="G12" s="38" t="s">
        <v>4</v>
      </c>
      <c r="H12" s="44">
        <v>20</v>
      </c>
      <c r="I12" s="44">
        <v>20</v>
      </c>
      <c r="J12" s="34">
        <f t="shared" si="0"/>
        <v>20</v>
      </c>
      <c r="K12" s="34">
        <f t="shared" si="1"/>
        <v>0</v>
      </c>
      <c r="L12" s="38" t="s">
        <v>9</v>
      </c>
      <c r="M12" s="39" t="s">
        <v>742</v>
      </c>
    </row>
    <row r="13" spans="1:13" ht="51">
      <c r="A13" s="38">
        <v>11</v>
      </c>
      <c r="B13" s="39" t="s">
        <v>8</v>
      </c>
      <c r="C13" s="38" t="s">
        <v>4</v>
      </c>
      <c r="D13" s="38"/>
      <c r="E13" s="39" t="s">
        <v>90</v>
      </c>
      <c r="F13" s="38" t="s">
        <v>651</v>
      </c>
      <c r="G13" s="38" t="s">
        <v>4</v>
      </c>
      <c r="H13" s="44">
        <v>10</v>
      </c>
      <c r="I13" s="44">
        <v>10</v>
      </c>
      <c r="J13" s="34">
        <f>I13</f>
        <v>10</v>
      </c>
      <c r="K13" s="34">
        <f t="shared" si="1"/>
        <v>0</v>
      </c>
      <c r="L13" s="38" t="s">
        <v>9</v>
      </c>
      <c r="M13" s="39" t="s">
        <v>742</v>
      </c>
    </row>
    <row r="14" spans="1:13" ht="38.25">
      <c r="A14" s="38">
        <v>12</v>
      </c>
      <c r="B14" s="39" t="s">
        <v>8</v>
      </c>
      <c r="C14" s="38" t="s">
        <v>4</v>
      </c>
      <c r="D14" s="38"/>
      <c r="E14" s="39" t="s">
        <v>91</v>
      </c>
      <c r="F14" s="38" t="s">
        <v>650</v>
      </c>
      <c r="G14" s="38" t="s">
        <v>4</v>
      </c>
      <c r="H14" s="44">
        <v>12</v>
      </c>
      <c r="I14" s="44">
        <v>12</v>
      </c>
      <c r="J14" s="34">
        <f t="shared" si="0"/>
        <v>12</v>
      </c>
      <c r="K14" s="34">
        <f t="shared" si="1"/>
        <v>0</v>
      </c>
      <c r="L14" s="38" t="s">
        <v>9</v>
      </c>
      <c r="M14" s="39" t="s">
        <v>742</v>
      </c>
    </row>
    <row r="15" spans="1:13" ht="76.5">
      <c r="A15" s="38">
        <v>13</v>
      </c>
      <c r="B15" s="39" t="s">
        <v>8</v>
      </c>
      <c r="C15" s="38" t="s">
        <v>4</v>
      </c>
      <c r="D15" s="38"/>
      <c r="E15" s="39" t="s">
        <v>92</v>
      </c>
      <c r="F15" s="38" t="s">
        <v>650</v>
      </c>
      <c r="G15" s="38" t="s">
        <v>4</v>
      </c>
      <c r="H15" s="44">
        <v>25</v>
      </c>
      <c r="I15" s="44">
        <v>25</v>
      </c>
      <c r="J15" s="34">
        <f t="shared" si="0"/>
        <v>25</v>
      </c>
      <c r="K15" s="34">
        <f t="shared" si="1"/>
        <v>0</v>
      </c>
      <c r="L15" s="38" t="s">
        <v>9</v>
      </c>
      <c r="M15" s="39" t="s">
        <v>742</v>
      </c>
    </row>
    <row r="16" spans="1:13" ht="51">
      <c r="A16" s="38">
        <v>14</v>
      </c>
      <c r="B16" s="39" t="s">
        <v>8</v>
      </c>
      <c r="C16" s="38" t="s">
        <v>4</v>
      </c>
      <c r="D16" s="38"/>
      <c r="E16" s="39" t="s">
        <v>93</v>
      </c>
      <c r="F16" s="38" t="s">
        <v>652</v>
      </c>
      <c r="G16" s="38" t="s">
        <v>4</v>
      </c>
      <c r="H16" s="44">
        <v>12</v>
      </c>
      <c r="I16" s="44">
        <v>12</v>
      </c>
      <c r="J16" s="34">
        <f t="shared" si="0"/>
        <v>12</v>
      </c>
      <c r="K16" s="34">
        <f t="shared" si="1"/>
        <v>0</v>
      </c>
      <c r="L16" s="38" t="s">
        <v>9</v>
      </c>
      <c r="M16" s="39" t="s">
        <v>742</v>
      </c>
    </row>
    <row r="17" spans="1:13" ht="76.5">
      <c r="A17" s="38">
        <v>15</v>
      </c>
      <c r="B17" s="39" t="s">
        <v>8</v>
      </c>
      <c r="C17" s="38" t="s">
        <v>4</v>
      </c>
      <c r="D17" s="38"/>
      <c r="E17" s="39" t="s">
        <v>94</v>
      </c>
      <c r="F17" s="38" t="s">
        <v>650</v>
      </c>
      <c r="G17" s="38" t="s">
        <v>4</v>
      </c>
      <c r="H17" s="44">
        <v>20</v>
      </c>
      <c r="I17" s="44">
        <v>20</v>
      </c>
      <c r="J17" s="34">
        <f t="shared" si="0"/>
        <v>20</v>
      </c>
      <c r="K17" s="34">
        <f t="shared" si="1"/>
        <v>0</v>
      </c>
      <c r="L17" s="38" t="s">
        <v>9</v>
      </c>
      <c r="M17" s="39" t="s">
        <v>742</v>
      </c>
    </row>
    <row r="18" spans="1:13" ht="33.75">
      <c r="A18" s="38">
        <v>16</v>
      </c>
      <c r="B18" s="39" t="s">
        <v>8</v>
      </c>
      <c r="C18" s="38" t="s">
        <v>4</v>
      </c>
      <c r="D18" s="38"/>
      <c r="E18" s="29" t="s">
        <v>95</v>
      </c>
      <c r="F18" s="38" t="s">
        <v>651</v>
      </c>
      <c r="G18" s="38" t="s">
        <v>4</v>
      </c>
      <c r="H18" s="40">
        <v>25</v>
      </c>
      <c r="I18" s="40">
        <v>25</v>
      </c>
      <c r="J18" s="34">
        <f>I18</f>
        <v>25</v>
      </c>
      <c r="K18" s="34">
        <f t="shared" si="1"/>
        <v>0</v>
      </c>
      <c r="L18" s="38" t="s">
        <v>9</v>
      </c>
      <c r="M18" s="39" t="s">
        <v>742</v>
      </c>
    </row>
    <row r="19" spans="1:13" ht="45">
      <c r="A19" s="38">
        <v>17</v>
      </c>
      <c r="B19" s="39" t="s">
        <v>8</v>
      </c>
      <c r="C19" s="38" t="s">
        <v>4</v>
      </c>
      <c r="D19" s="38"/>
      <c r="E19" s="29" t="s">
        <v>96</v>
      </c>
      <c r="F19" s="38" t="s">
        <v>652</v>
      </c>
      <c r="G19" s="38" t="s">
        <v>4</v>
      </c>
      <c r="H19" s="40">
        <v>22</v>
      </c>
      <c r="I19" s="40">
        <v>22</v>
      </c>
      <c r="J19" s="34">
        <f t="shared" si="0"/>
        <v>22</v>
      </c>
      <c r="K19" s="34">
        <f t="shared" si="1"/>
        <v>0</v>
      </c>
      <c r="L19" s="38" t="s">
        <v>9</v>
      </c>
      <c r="M19" s="39" t="s">
        <v>743</v>
      </c>
    </row>
    <row r="20" spans="1:13" ht="51">
      <c r="A20" s="38">
        <v>18</v>
      </c>
      <c r="B20" s="39" t="s">
        <v>8</v>
      </c>
      <c r="C20" s="38" t="s">
        <v>4</v>
      </c>
      <c r="D20" s="38"/>
      <c r="E20" s="39" t="s">
        <v>97</v>
      </c>
      <c r="F20" s="38" t="s">
        <v>650</v>
      </c>
      <c r="G20" s="38" t="s">
        <v>4</v>
      </c>
      <c r="H20" s="44">
        <v>8</v>
      </c>
      <c r="I20" s="44">
        <v>8</v>
      </c>
      <c r="J20" s="34">
        <f t="shared" si="0"/>
        <v>8</v>
      </c>
      <c r="K20" s="34">
        <f t="shared" si="1"/>
        <v>0</v>
      </c>
      <c r="L20" s="38" t="s">
        <v>9</v>
      </c>
      <c r="M20" s="39" t="s">
        <v>743</v>
      </c>
    </row>
    <row r="21" spans="1:13" ht="38.25">
      <c r="A21" s="38">
        <v>19</v>
      </c>
      <c r="B21" s="39" t="s">
        <v>8</v>
      </c>
      <c r="C21" s="38" t="s">
        <v>4</v>
      </c>
      <c r="D21" s="38"/>
      <c r="E21" s="39" t="s">
        <v>98</v>
      </c>
      <c r="F21" s="38" t="s">
        <v>650</v>
      </c>
      <c r="G21" s="38" t="s">
        <v>4</v>
      </c>
      <c r="H21" s="45">
        <v>4.8669000000000002</v>
      </c>
      <c r="I21" s="45">
        <v>4.8669000000000002</v>
      </c>
      <c r="J21" s="34">
        <f t="shared" si="0"/>
        <v>4.8669000000000002</v>
      </c>
      <c r="K21" s="34">
        <f t="shared" si="1"/>
        <v>0</v>
      </c>
      <c r="L21" s="38" t="s">
        <v>9</v>
      </c>
      <c r="M21" s="39" t="s">
        <v>743</v>
      </c>
    </row>
    <row r="22" spans="1:13" ht="33.75">
      <c r="A22" s="38">
        <v>20</v>
      </c>
      <c r="B22" s="39" t="s">
        <v>8</v>
      </c>
      <c r="C22" s="38" t="s">
        <v>4</v>
      </c>
      <c r="D22" s="38"/>
      <c r="E22" s="29" t="s">
        <v>99</v>
      </c>
      <c r="F22" s="38" t="s">
        <v>652</v>
      </c>
      <c r="G22" s="38" t="s">
        <v>4</v>
      </c>
      <c r="H22" s="44">
        <v>20</v>
      </c>
      <c r="I22" s="44">
        <v>20</v>
      </c>
      <c r="J22" s="34">
        <f t="shared" si="0"/>
        <v>20</v>
      </c>
      <c r="K22" s="34">
        <f t="shared" si="1"/>
        <v>0</v>
      </c>
      <c r="L22" s="38" t="s">
        <v>9</v>
      </c>
      <c r="M22" s="39" t="s">
        <v>743</v>
      </c>
    </row>
    <row r="23" spans="1:13" ht="33.75">
      <c r="A23" s="38">
        <v>21</v>
      </c>
      <c r="B23" s="39" t="s">
        <v>8</v>
      </c>
      <c r="C23" s="38" t="s">
        <v>4</v>
      </c>
      <c r="D23" s="38"/>
      <c r="E23" s="29" t="s">
        <v>100</v>
      </c>
      <c r="F23" s="38" t="s">
        <v>652</v>
      </c>
      <c r="G23" s="38" t="s">
        <v>4</v>
      </c>
      <c r="H23" s="44">
        <v>4</v>
      </c>
      <c r="I23" s="44">
        <v>4</v>
      </c>
      <c r="J23" s="34">
        <f t="shared" si="0"/>
        <v>4</v>
      </c>
      <c r="K23" s="34">
        <f t="shared" si="1"/>
        <v>0</v>
      </c>
      <c r="L23" s="38" t="s">
        <v>9</v>
      </c>
      <c r="M23" s="39" t="s">
        <v>743</v>
      </c>
    </row>
    <row r="24" spans="1:13" ht="67.5">
      <c r="A24" s="38">
        <v>22</v>
      </c>
      <c r="B24" s="39" t="s">
        <v>8</v>
      </c>
      <c r="C24" s="38" t="s">
        <v>4</v>
      </c>
      <c r="D24" s="38"/>
      <c r="E24" s="29" t="s">
        <v>653</v>
      </c>
      <c r="F24" s="38" t="s">
        <v>650</v>
      </c>
      <c r="G24" s="38" t="s">
        <v>4</v>
      </c>
      <c r="H24" s="44">
        <v>4</v>
      </c>
      <c r="I24" s="44">
        <v>4</v>
      </c>
      <c r="J24" s="34">
        <f t="shared" si="0"/>
        <v>4</v>
      </c>
      <c r="K24" s="34">
        <f t="shared" si="1"/>
        <v>0</v>
      </c>
      <c r="L24" s="38" t="s">
        <v>9</v>
      </c>
      <c r="M24" s="39" t="s">
        <v>743</v>
      </c>
    </row>
    <row r="25" spans="1:13" ht="45">
      <c r="A25" s="64">
        <v>23</v>
      </c>
      <c r="B25" s="66" t="s">
        <v>8</v>
      </c>
      <c r="C25" s="64" t="s">
        <v>4</v>
      </c>
      <c r="D25" s="64"/>
      <c r="E25" s="11" t="s">
        <v>101</v>
      </c>
      <c r="F25" s="64" t="s">
        <v>650</v>
      </c>
      <c r="G25" s="64" t="s">
        <v>4</v>
      </c>
      <c r="H25" s="26">
        <v>10</v>
      </c>
      <c r="I25" s="26">
        <v>10</v>
      </c>
      <c r="J25" s="50">
        <f t="shared" si="0"/>
        <v>10</v>
      </c>
      <c r="K25" s="34">
        <f t="shared" si="1"/>
        <v>0</v>
      </c>
      <c r="L25" s="64" t="s">
        <v>9</v>
      </c>
      <c r="M25" s="66" t="s">
        <v>744</v>
      </c>
    </row>
    <row r="26" spans="1:13" ht="45">
      <c r="A26" s="64">
        <v>24</v>
      </c>
      <c r="B26" s="66" t="s">
        <v>8</v>
      </c>
      <c r="C26" s="64" t="s">
        <v>4</v>
      </c>
      <c r="D26" s="64"/>
      <c r="E26" s="11" t="s">
        <v>102</v>
      </c>
      <c r="F26" s="64" t="s">
        <v>650</v>
      </c>
      <c r="G26" s="64" t="s">
        <v>4</v>
      </c>
      <c r="H26" s="26">
        <v>5</v>
      </c>
      <c r="I26" s="26">
        <v>5</v>
      </c>
      <c r="J26" s="50">
        <f t="shared" si="0"/>
        <v>5</v>
      </c>
      <c r="K26" s="34">
        <f t="shared" si="1"/>
        <v>0</v>
      </c>
      <c r="L26" s="64" t="s">
        <v>9</v>
      </c>
      <c r="M26" s="66" t="s">
        <v>744</v>
      </c>
    </row>
    <row r="27" spans="1:13" ht="45">
      <c r="A27" s="64">
        <v>25</v>
      </c>
      <c r="B27" s="66" t="s">
        <v>8</v>
      </c>
      <c r="C27" s="64" t="s">
        <v>4</v>
      </c>
      <c r="D27" s="64"/>
      <c r="E27" s="11" t="s">
        <v>103</v>
      </c>
      <c r="F27" s="64" t="s">
        <v>652</v>
      </c>
      <c r="G27" s="64" t="s">
        <v>4</v>
      </c>
      <c r="H27" s="26">
        <v>5</v>
      </c>
      <c r="I27" s="26">
        <v>5</v>
      </c>
      <c r="J27" s="50">
        <f t="shared" si="0"/>
        <v>5</v>
      </c>
      <c r="K27" s="34">
        <f t="shared" si="1"/>
        <v>0</v>
      </c>
      <c r="L27" s="64" t="s">
        <v>9</v>
      </c>
      <c r="M27" s="66" t="s">
        <v>744</v>
      </c>
    </row>
    <row r="28" spans="1:13" ht="67.5">
      <c r="A28" s="38">
        <v>26</v>
      </c>
      <c r="B28" s="39" t="s">
        <v>8</v>
      </c>
      <c r="C28" s="38" t="s">
        <v>4</v>
      </c>
      <c r="D28" s="38"/>
      <c r="E28" s="29" t="s">
        <v>22</v>
      </c>
      <c r="F28" s="38" t="s">
        <v>650</v>
      </c>
      <c r="G28" s="38" t="s">
        <v>4</v>
      </c>
      <c r="H28" s="40">
        <v>10</v>
      </c>
      <c r="I28" s="40">
        <v>10</v>
      </c>
      <c r="J28" s="34">
        <f>I28</f>
        <v>10</v>
      </c>
      <c r="K28" s="34">
        <f t="shared" si="1"/>
        <v>0</v>
      </c>
      <c r="L28" s="38" t="s">
        <v>9</v>
      </c>
      <c r="M28" s="39" t="s">
        <v>748</v>
      </c>
    </row>
    <row r="29" spans="1:13" ht="22.5">
      <c r="A29" s="38">
        <v>27</v>
      </c>
      <c r="B29" s="29" t="s">
        <v>11</v>
      </c>
      <c r="C29" s="38" t="s">
        <v>4</v>
      </c>
      <c r="D29" s="38"/>
      <c r="E29" s="29" t="s">
        <v>13</v>
      </c>
      <c r="F29" s="38" t="s">
        <v>650</v>
      </c>
      <c r="G29" s="38" t="s">
        <v>4</v>
      </c>
      <c r="H29" s="41">
        <v>8.875</v>
      </c>
      <c r="I29" s="41">
        <v>8.875</v>
      </c>
      <c r="J29" s="34">
        <f t="shared" si="0"/>
        <v>8.875</v>
      </c>
      <c r="K29" s="34">
        <f t="shared" si="1"/>
        <v>0</v>
      </c>
      <c r="L29" s="38" t="s">
        <v>9</v>
      </c>
      <c r="M29" s="29" t="s">
        <v>11</v>
      </c>
    </row>
    <row r="30" spans="1:13" ht="67.5">
      <c r="A30" s="38">
        <v>28</v>
      </c>
      <c r="B30" s="29" t="s">
        <v>11</v>
      </c>
      <c r="C30" s="38" t="s">
        <v>4</v>
      </c>
      <c r="D30" s="38"/>
      <c r="E30" s="29" t="s">
        <v>741</v>
      </c>
      <c r="F30" s="38" t="s">
        <v>650</v>
      </c>
      <c r="G30" s="38" t="s">
        <v>4</v>
      </c>
      <c r="H30" s="40">
        <v>6.38</v>
      </c>
      <c r="I30" s="40">
        <v>6.38</v>
      </c>
      <c r="J30" s="34">
        <f>I30</f>
        <v>6.38</v>
      </c>
      <c r="K30" s="34">
        <f t="shared" si="1"/>
        <v>0</v>
      </c>
      <c r="L30" s="38" t="s">
        <v>9</v>
      </c>
      <c r="M30" s="29" t="s">
        <v>11</v>
      </c>
    </row>
    <row r="31" spans="1:13" ht="22.5">
      <c r="A31" s="38">
        <v>29</v>
      </c>
      <c r="B31" s="29" t="s">
        <v>11</v>
      </c>
      <c r="C31" s="38" t="s">
        <v>4</v>
      </c>
      <c r="D31" s="38"/>
      <c r="E31" s="29" t="s">
        <v>14</v>
      </c>
      <c r="F31" s="38" t="s">
        <v>650</v>
      </c>
      <c r="G31" s="38" t="s">
        <v>4</v>
      </c>
      <c r="H31" s="40">
        <v>30</v>
      </c>
      <c r="I31" s="40">
        <v>30</v>
      </c>
      <c r="J31" s="34">
        <f t="shared" si="0"/>
        <v>30</v>
      </c>
      <c r="K31" s="34">
        <f t="shared" si="1"/>
        <v>0</v>
      </c>
      <c r="L31" s="38" t="s">
        <v>9</v>
      </c>
      <c r="M31" s="29" t="s">
        <v>11</v>
      </c>
    </row>
    <row r="32" spans="1:13" ht="33.75">
      <c r="A32" s="38">
        <v>30</v>
      </c>
      <c r="B32" s="29" t="s">
        <v>10</v>
      </c>
      <c r="C32" s="38" t="s">
        <v>4</v>
      </c>
      <c r="D32" s="38"/>
      <c r="E32" s="29" t="s">
        <v>70</v>
      </c>
      <c r="F32" s="38" t="s">
        <v>650</v>
      </c>
      <c r="G32" s="38" t="s">
        <v>4</v>
      </c>
      <c r="H32" s="40">
        <v>25</v>
      </c>
      <c r="I32" s="40">
        <v>25</v>
      </c>
      <c r="J32" s="34">
        <f t="shared" si="0"/>
        <v>25</v>
      </c>
      <c r="K32" s="34">
        <f t="shared" si="1"/>
        <v>0</v>
      </c>
      <c r="L32" s="38" t="s">
        <v>9</v>
      </c>
      <c r="M32" s="29" t="s">
        <v>10</v>
      </c>
    </row>
    <row r="33" spans="1:13" ht="33.75">
      <c r="A33" s="38">
        <v>31</v>
      </c>
      <c r="B33" s="29" t="s">
        <v>10</v>
      </c>
      <c r="C33" s="38" t="s">
        <v>4</v>
      </c>
      <c r="D33" s="38"/>
      <c r="E33" s="29" t="s">
        <v>71</v>
      </c>
      <c r="F33" s="38" t="s">
        <v>650</v>
      </c>
      <c r="G33" s="38" t="s">
        <v>4</v>
      </c>
      <c r="H33" s="40">
        <v>20</v>
      </c>
      <c r="I33" s="40">
        <v>20</v>
      </c>
      <c r="J33" s="34">
        <f t="shared" si="0"/>
        <v>20</v>
      </c>
      <c r="K33" s="34">
        <f t="shared" si="1"/>
        <v>0</v>
      </c>
      <c r="L33" s="38" t="s">
        <v>9</v>
      </c>
      <c r="M33" s="29" t="s">
        <v>10</v>
      </c>
    </row>
    <row r="34" spans="1:13" ht="45">
      <c r="A34" s="38">
        <v>32</v>
      </c>
      <c r="B34" s="29" t="s">
        <v>10</v>
      </c>
      <c r="C34" s="38" t="s">
        <v>4</v>
      </c>
      <c r="D34" s="38"/>
      <c r="E34" s="29" t="s">
        <v>72</v>
      </c>
      <c r="F34" s="38" t="s">
        <v>651</v>
      </c>
      <c r="G34" s="38" t="s">
        <v>4</v>
      </c>
      <c r="H34" s="40">
        <v>20</v>
      </c>
      <c r="I34" s="40">
        <v>20</v>
      </c>
      <c r="J34" s="34">
        <f t="shared" si="0"/>
        <v>20</v>
      </c>
      <c r="K34" s="34">
        <f t="shared" si="1"/>
        <v>0</v>
      </c>
      <c r="L34" s="38" t="s">
        <v>9</v>
      </c>
      <c r="M34" s="29" t="s">
        <v>10</v>
      </c>
    </row>
    <row r="35" spans="1:13" ht="33.75">
      <c r="A35" s="38">
        <v>33</v>
      </c>
      <c r="B35" s="29" t="s">
        <v>10</v>
      </c>
      <c r="C35" s="38" t="s">
        <v>4</v>
      </c>
      <c r="D35" s="38"/>
      <c r="E35" s="29" t="s">
        <v>73</v>
      </c>
      <c r="F35" s="38" t="s">
        <v>650</v>
      </c>
      <c r="G35" s="38" t="s">
        <v>4</v>
      </c>
      <c r="H35" s="40">
        <v>25</v>
      </c>
      <c r="I35" s="40">
        <v>25</v>
      </c>
      <c r="J35" s="34">
        <f t="shared" si="0"/>
        <v>25</v>
      </c>
      <c r="K35" s="34">
        <f t="shared" si="1"/>
        <v>0</v>
      </c>
      <c r="L35" s="38" t="s">
        <v>9</v>
      </c>
      <c r="M35" s="29" t="s">
        <v>10</v>
      </c>
    </row>
    <row r="36" spans="1:13" ht="33.75">
      <c r="A36" s="38">
        <v>34</v>
      </c>
      <c r="B36" s="29" t="s">
        <v>10</v>
      </c>
      <c r="C36" s="38" t="s">
        <v>4</v>
      </c>
      <c r="D36" s="38"/>
      <c r="E36" s="29" t="s">
        <v>74</v>
      </c>
      <c r="F36" s="38" t="s">
        <v>650</v>
      </c>
      <c r="G36" s="38" t="s">
        <v>4</v>
      </c>
      <c r="H36" s="40">
        <v>15</v>
      </c>
      <c r="I36" s="40">
        <v>15</v>
      </c>
      <c r="J36" s="34">
        <f t="shared" si="0"/>
        <v>15</v>
      </c>
      <c r="K36" s="34">
        <f t="shared" si="1"/>
        <v>0</v>
      </c>
      <c r="L36" s="38" t="s">
        <v>9</v>
      </c>
      <c r="M36" s="29" t="s">
        <v>10</v>
      </c>
    </row>
    <row r="37" spans="1:13" ht="45">
      <c r="A37" s="38">
        <v>35</v>
      </c>
      <c r="B37" s="29" t="s">
        <v>119</v>
      </c>
      <c r="C37" s="38" t="s">
        <v>4</v>
      </c>
      <c r="D37" s="38"/>
      <c r="E37" s="29" t="s">
        <v>15</v>
      </c>
      <c r="F37" s="38" t="s">
        <v>650</v>
      </c>
      <c r="G37" s="38" t="s">
        <v>4</v>
      </c>
      <c r="H37" s="40">
        <v>8.875</v>
      </c>
      <c r="I37" s="40">
        <v>8.875</v>
      </c>
      <c r="J37" s="34">
        <f t="shared" si="0"/>
        <v>8.875</v>
      </c>
      <c r="K37" s="34">
        <f t="shared" si="1"/>
        <v>0</v>
      </c>
      <c r="L37" s="38" t="s">
        <v>9</v>
      </c>
      <c r="M37" s="29" t="s">
        <v>119</v>
      </c>
    </row>
    <row r="38" spans="1:13" ht="33.75">
      <c r="A38" s="38">
        <v>36</v>
      </c>
      <c r="B38" s="29" t="s">
        <v>119</v>
      </c>
      <c r="C38" s="38" t="s">
        <v>4</v>
      </c>
      <c r="D38" s="38"/>
      <c r="E38" s="29" t="s">
        <v>16</v>
      </c>
      <c r="F38" s="38" t="s">
        <v>651</v>
      </c>
      <c r="G38" s="38" t="s">
        <v>4</v>
      </c>
      <c r="H38" s="40">
        <v>10</v>
      </c>
      <c r="I38" s="40">
        <v>10</v>
      </c>
      <c r="J38" s="34">
        <f>I38</f>
        <v>10</v>
      </c>
      <c r="K38" s="34">
        <f t="shared" si="1"/>
        <v>0</v>
      </c>
      <c r="L38" s="38" t="s">
        <v>9</v>
      </c>
      <c r="M38" s="29" t="s">
        <v>119</v>
      </c>
    </row>
    <row r="39" spans="1:13" ht="22.5">
      <c r="A39" s="38">
        <v>37</v>
      </c>
      <c r="B39" s="29" t="s">
        <v>119</v>
      </c>
      <c r="C39" s="38" t="s">
        <v>4</v>
      </c>
      <c r="D39" s="38"/>
      <c r="E39" s="29" t="s">
        <v>17</v>
      </c>
      <c r="F39" s="38" t="s">
        <v>651</v>
      </c>
      <c r="G39" s="38" t="s">
        <v>4</v>
      </c>
      <c r="H39" s="40">
        <v>10</v>
      </c>
      <c r="I39" s="40">
        <v>10</v>
      </c>
      <c r="J39" s="34">
        <f t="shared" si="0"/>
        <v>10</v>
      </c>
      <c r="K39" s="34">
        <f t="shared" si="1"/>
        <v>0</v>
      </c>
      <c r="L39" s="38" t="s">
        <v>9</v>
      </c>
      <c r="M39" s="29" t="s">
        <v>119</v>
      </c>
    </row>
    <row r="40" spans="1:13" ht="33.75">
      <c r="A40" s="38">
        <v>38</v>
      </c>
      <c r="B40" s="29" t="s">
        <v>119</v>
      </c>
      <c r="C40" s="38" t="s">
        <v>4</v>
      </c>
      <c r="D40" s="38"/>
      <c r="E40" s="29" t="s">
        <v>18</v>
      </c>
      <c r="F40" s="38" t="s">
        <v>651</v>
      </c>
      <c r="G40" s="38" t="s">
        <v>4</v>
      </c>
      <c r="H40" s="40">
        <v>10</v>
      </c>
      <c r="I40" s="40">
        <v>10</v>
      </c>
      <c r="J40" s="34">
        <f t="shared" si="0"/>
        <v>10</v>
      </c>
      <c r="K40" s="34">
        <f t="shared" si="1"/>
        <v>0</v>
      </c>
      <c r="L40" s="38" t="s">
        <v>9</v>
      </c>
      <c r="M40" s="29" t="s">
        <v>119</v>
      </c>
    </row>
    <row r="41" spans="1:13" ht="33.75">
      <c r="A41" s="38">
        <v>39</v>
      </c>
      <c r="B41" s="29" t="s">
        <v>119</v>
      </c>
      <c r="C41" s="38" t="s">
        <v>4</v>
      </c>
      <c r="D41" s="38"/>
      <c r="E41" s="29" t="s">
        <v>19</v>
      </c>
      <c r="F41" s="38" t="s">
        <v>650</v>
      </c>
      <c r="G41" s="38" t="s">
        <v>4</v>
      </c>
      <c r="H41" s="40">
        <v>10</v>
      </c>
      <c r="I41" s="40">
        <v>10</v>
      </c>
      <c r="J41" s="34">
        <f t="shared" si="0"/>
        <v>10</v>
      </c>
      <c r="K41" s="34">
        <f t="shared" si="1"/>
        <v>0</v>
      </c>
      <c r="L41" s="38" t="s">
        <v>9</v>
      </c>
      <c r="M41" s="29" t="s">
        <v>119</v>
      </c>
    </row>
    <row r="42" spans="1:13" ht="33.75">
      <c r="A42" s="38">
        <v>40</v>
      </c>
      <c r="B42" s="29" t="s">
        <v>119</v>
      </c>
      <c r="C42" s="38" t="s">
        <v>4</v>
      </c>
      <c r="D42" s="38"/>
      <c r="E42" s="29" t="s">
        <v>20</v>
      </c>
      <c r="F42" s="38" t="s">
        <v>650</v>
      </c>
      <c r="G42" s="38" t="s">
        <v>4</v>
      </c>
      <c r="H42" s="40">
        <v>15</v>
      </c>
      <c r="I42" s="40">
        <v>15</v>
      </c>
      <c r="J42" s="34">
        <f t="shared" si="0"/>
        <v>15</v>
      </c>
      <c r="K42" s="34">
        <f t="shared" si="1"/>
        <v>0</v>
      </c>
      <c r="L42" s="38" t="s">
        <v>9</v>
      </c>
      <c r="M42" s="29" t="s">
        <v>119</v>
      </c>
    </row>
    <row r="43" spans="1:13" ht="33.75">
      <c r="A43" s="38">
        <v>41</v>
      </c>
      <c r="B43" s="29" t="s">
        <v>119</v>
      </c>
      <c r="C43" s="38" t="s">
        <v>4</v>
      </c>
      <c r="D43" s="38"/>
      <c r="E43" s="29" t="s">
        <v>21</v>
      </c>
      <c r="F43" s="38" t="s">
        <v>650</v>
      </c>
      <c r="G43" s="38" t="s">
        <v>4</v>
      </c>
      <c r="H43" s="40">
        <v>9</v>
      </c>
      <c r="I43" s="40">
        <v>9</v>
      </c>
      <c r="J43" s="34">
        <f>I43</f>
        <v>9</v>
      </c>
      <c r="K43" s="34">
        <f t="shared" si="1"/>
        <v>0</v>
      </c>
      <c r="L43" s="38" t="s">
        <v>9</v>
      </c>
      <c r="M43" s="29" t="s">
        <v>119</v>
      </c>
    </row>
    <row r="44" spans="1:13" ht="78.75">
      <c r="A44" s="38">
        <v>42</v>
      </c>
      <c r="B44" s="29" t="s">
        <v>8</v>
      </c>
      <c r="C44" s="38" t="s">
        <v>4</v>
      </c>
      <c r="D44" s="38"/>
      <c r="E44" s="29" t="s">
        <v>713</v>
      </c>
      <c r="F44" s="38"/>
      <c r="G44" s="38" t="s">
        <v>4</v>
      </c>
      <c r="H44" s="40">
        <v>0.57999999999999996</v>
      </c>
      <c r="I44" s="40">
        <v>0.57999999999999996</v>
      </c>
      <c r="J44" s="34">
        <f t="shared" si="0"/>
        <v>0.57999999999999996</v>
      </c>
      <c r="K44" s="34">
        <f t="shared" si="1"/>
        <v>0</v>
      </c>
      <c r="L44" s="38" t="s">
        <v>9</v>
      </c>
      <c r="M44" s="29" t="s">
        <v>743</v>
      </c>
    </row>
    <row r="45" spans="1:13" ht="78.75">
      <c r="A45" s="38">
        <v>43</v>
      </c>
      <c r="B45" s="29" t="s">
        <v>8</v>
      </c>
      <c r="C45" s="38" t="s">
        <v>4</v>
      </c>
      <c r="D45" s="38"/>
      <c r="E45" s="29" t="s">
        <v>714</v>
      </c>
      <c r="F45" s="38"/>
      <c r="G45" s="38" t="s">
        <v>4</v>
      </c>
      <c r="H45" s="40">
        <v>1.25</v>
      </c>
      <c r="I45" s="40">
        <v>1.25</v>
      </c>
      <c r="J45" s="34">
        <f t="shared" si="0"/>
        <v>1.25</v>
      </c>
      <c r="K45" s="34">
        <f t="shared" si="1"/>
        <v>0</v>
      </c>
      <c r="L45" s="38" t="s">
        <v>9</v>
      </c>
      <c r="M45" s="29" t="s">
        <v>743</v>
      </c>
    </row>
    <row r="46" spans="1:13" ht="67.5">
      <c r="A46" s="38">
        <v>44</v>
      </c>
      <c r="B46" s="29" t="s">
        <v>8</v>
      </c>
      <c r="C46" s="38" t="s">
        <v>4</v>
      </c>
      <c r="D46" s="38"/>
      <c r="E46" s="29" t="s">
        <v>715</v>
      </c>
      <c r="F46" s="38"/>
      <c r="G46" s="38" t="s">
        <v>4</v>
      </c>
      <c r="H46" s="40">
        <v>7</v>
      </c>
      <c r="I46" s="40">
        <v>7</v>
      </c>
      <c r="J46" s="34">
        <v>7</v>
      </c>
      <c r="K46" s="34">
        <f t="shared" si="1"/>
        <v>0</v>
      </c>
      <c r="L46" s="38" t="s">
        <v>9</v>
      </c>
      <c r="M46" s="29" t="s">
        <v>743</v>
      </c>
    </row>
    <row r="47" spans="1:13" ht="33.75">
      <c r="A47" s="38">
        <v>45</v>
      </c>
      <c r="B47" s="29" t="s">
        <v>8</v>
      </c>
      <c r="C47" s="38" t="s">
        <v>4</v>
      </c>
      <c r="D47" s="38"/>
      <c r="E47" s="29" t="s">
        <v>716</v>
      </c>
      <c r="F47" s="38"/>
      <c r="G47" s="38" t="s">
        <v>4</v>
      </c>
      <c r="H47" s="40">
        <v>1.5</v>
      </c>
      <c r="I47" s="40">
        <v>1.5</v>
      </c>
      <c r="J47" s="34">
        <v>1.5</v>
      </c>
      <c r="K47" s="34">
        <f t="shared" si="1"/>
        <v>0</v>
      </c>
      <c r="L47" s="38" t="s">
        <v>9</v>
      </c>
      <c r="M47" s="29" t="s">
        <v>743</v>
      </c>
    </row>
    <row r="48" spans="1:13">
      <c r="A48" s="64"/>
      <c r="B48" s="73" t="s">
        <v>659</v>
      </c>
      <c r="C48" s="73" t="s">
        <v>4</v>
      </c>
      <c r="D48" s="73"/>
      <c r="E48" s="73"/>
      <c r="F48" s="73"/>
      <c r="G48" s="73"/>
      <c r="H48" s="46">
        <f>SUM(H3:H47)</f>
        <v>504.47689999999994</v>
      </c>
      <c r="I48" s="46">
        <f>SUM(I3:I47)</f>
        <v>504.47689999999994</v>
      </c>
      <c r="J48" s="46">
        <f>SUM(J3:J47)</f>
        <v>504.47689999999994</v>
      </c>
      <c r="K48" s="34">
        <f>SUBTOTAL(9,K3:K47)</f>
        <v>0</v>
      </c>
      <c r="L48" s="73"/>
      <c r="M48" s="73"/>
    </row>
  </sheetData>
  <autoFilter ref="A1:M47"/>
  <mergeCells count="1">
    <mergeCell ref="A2:M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79"/>
  <sheetViews>
    <sheetView topLeftCell="E61" workbookViewId="0">
      <selection sqref="A1:O70"/>
    </sheetView>
  </sheetViews>
  <sheetFormatPr defaultColWidth="10.85546875" defaultRowHeight="15"/>
  <cols>
    <col min="1" max="1" width="8.5703125" style="135" customWidth="1"/>
    <col min="2" max="3" width="10.85546875" style="135" customWidth="1"/>
    <col min="4" max="4" width="9.140625" style="135" customWidth="1"/>
    <col min="5" max="5" width="35.42578125" style="135" customWidth="1"/>
    <col min="6" max="6" width="8.42578125" style="135" customWidth="1"/>
    <col min="7" max="7" width="8.7109375" style="135" customWidth="1"/>
    <col min="8" max="8" width="8.42578125" style="135" customWidth="1"/>
    <col min="9" max="9" width="9" style="135" customWidth="1"/>
    <col min="10" max="13" width="10.85546875" style="135"/>
    <col min="14" max="14" width="14.42578125" style="147" customWidth="1"/>
    <col min="15" max="15" width="11.7109375" style="147" customWidth="1"/>
    <col min="16" max="16384" width="10.85546875" style="135"/>
  </cols>
  <sheetData>
    <row r="1" spans="1:15" ht="45">
      <c r="A1" s="78" t="s">
        <v>639</v>
      </c>
      <c r="B1" s="64" t="s">
        <v>7</v>
      </c>
      <c r="C1" s="64" t="s">
        <v>576</v>
      </c>
      <c r="D1" s="64" t="s">
        <v>640</v>
      </c>
      <c r="E1" s="64" t="s">
        <v>641</v>
      </c>
      <c r="F1" s="64" t="s">
        <v>642</v>
      </c>
      <c r="G1" s="64" t="s">
        <v>643</v>
      </c>
      <c r="H1" s="64" t="s">
        <v>644</v>
      </c>
      <c r="I1" s="64" t="s">
        <v>645</v>
      </c>
      <c r="J1" s="64" t="s">
        <v>646</v>
      </c>
      <c r="K1" s="64" t="s">
        <v>647</v>
      </c>
      <c r="L1" s="64" t="s">
        <v>648</v>
      </c>
      <c r="M1" s="64" t="s">
        <v>649</v>
      </c>
      <c r="N1" s="148" t="s">
        <v>881</v>
      </c>
      <c r="O1" s="148" t="s">
        <v>882</v>
      </c>
    </row>
    <row r="2" spans="1:15" s="136" customFormat="1" ht="15" customHeight="1">
      <c r="A2" s="228" t="s">
        <v>817</v>
      </c>
      <c r="B2" s="229"/>
      <c r="C2" s="229"/>
      <c r="D2" s="229"/>
      <c r="E2" s="229"/>
      <c r="F2" s="229"/>
      <c r="G2" s="229"/>
      <c r="H2" s="229"/>
      <c r="I2" s="229"/>
      <c r="J2" s="229"/>
      <c r="K2" s="229"/>
      <c r="L2" s="229"/>
      <c r="M2" s="229"/>
      <c r="N2" s="146"/>
      <c r="O2" s="146"/>
    </row>
    <row r="3" spans="1:15" ht="18.75" customHeight="1">
      <c r="A3" s="139" t="s">
        <v>823</v>
      </c>
      <c r="B3" s="233" t="s">
        <v>879</v>
      </c>
      <c r="C3" s="233"/>
      <c r="D3" s="233"/>
      <c r="E3" s="233"/>
      <c r="F3" s="233"/>
      <c r="G3" s="233"/>
      <c r="H3" s="233"/>
      <c r="I3" s="233"/>
      <c r="J3" s="233"/>
      <c r="K3" s="233"/>
      <c r="L3" s="233"/>
      <c r="M3" s="233"/>
      <c r="N3" s="233"/>
      <c r="O3" s="233"/>
    </row>
    <row r="4" spans="1:15" ht="50.25" customHeight="1">
      <c r="A4" s="17">
        <v>1</v>
      </c>
      <c r="B4" s="149" t="s">
        <v>8</v>
      </c>
      <c r="C4" s="150" t="s">
        <v>554</v>
      </c>
      <c r="D4" s="151">
        <v>500</v>
      </c>
      <c r="E4" s="149" t="s">
        <v>580</v>
      </c>
      <c r="F4" s="150"/>
      <c r="G4" s="152" t="s">
        <v>554</v>
      </c>
      <c r="H4" s="153">
        <v>20</v>
      </c>
      <c r="I4" s="153">
        <v>20</v>
      </c>
      <c r="J4" s="151">
        <v>0</v>
      </c>
      <c r="K4" s="151">
        <f t="shared" ref="K4:K12" si="0">H4-J4</f>
        <v>20</v>
      </c>
      <c r="L4" s="152" t="s">
        <v>12</v>
      </c>
      <c r="M4" s="149" t="s">
        <v>788</v>
      </c>
      <c r="N4" s="154"/>
      <c r="O4" s="154"/>
    </row>
    <row r="5" spans="1:15" ht="42">
      <c r="A5" s="78">
        <v>2</v>
      </c>
      <c r="B5" s="11" t="s">
        <v>8</v>
      </c>
      <c r="C5" s="64" t="s">
        <v>554</v>
      </c>
      <c r="D5" s="64"/>
      <c r="E5" s="11" t="s">
        <v>583</v>
      </c>
      <c r="F5" s="64"/>
      <c r="G5" s="12" t="s">
        <v>554</v>
      </c>
      <c r="H5" s="26">
        <v>10</v>
      </c>
      <c r="I5" s="26">
        <v>10</v>
      </c>
      <c r="J5" s="47">
        <v>10</v>
      </c>
      <c r="K5" s="50">
        <f t="shared" si="0"/>
        <v>0</v>
      </c>
      <c r="L5" s="12" t="s">
        <v>9</v>
      </c>
      <c r="M5" s="24" t="s">
        <v>788</v>
      </c>
      <c r="N5" s="154"/>
      <c r="O5" s="154"/>
    </row>
    <row r="6" spans="1:15" ht="33.75" customHeight="1">
      <c r="A6" s="17">
        <v>3</v>
      </c>
      <c r="B6" s="11" t="s">
        <v>8</v>
      </c>
      <c r="C6" s="64" t="s">
        <v>554</v>
      </c>
      <c r="D6" s="64"/>
      <c r="E6" s="11" t="s">
        <v>584</v>
      </c>
      <c r="F6" s="64"/>
      <c r="G6" s="12" t="s">
        <v>554</v>
      </c>
      <c r="H6" s="26">
        <v>10</v>
      </c>
      <c r="I6" s="26">
        <v>10</v>
      </c>
      <c r="J6" s="47">
        <v>0</v>
      </c>
      <c r="K6" s="50">
        <f t="shared" si="0"/>
        <v>10</v>
      </c>
      <c r="L6" s="12" t="s">
        <v>12</v>
      </c>
      <c r="M6" s="11" t="s">
        <v>796</v>
      </c>
      <c r="N6" s="154"/>
      <c r="O6" s="154"/>
    </row>
    <row r="7" spans="1:15" ht="33.75" customHeight="1">
      <c r="A7" s="78">
        <v>4</v>
      </c>
      <c r="B7" s="11" t="s">
        <v>117</v>
      </c>
      <c r="C7" s="64" t="s">
        <v>554</v>
      </c>
      <c r="D7" s="64"/>
      <c r="E7" s="11" t="s">
        <v>585</v>
      </c>
      <c r="F7" s="64"/>
      <c r="G7" s="12" t="s">
        <v>554</v>
      </c>
      <c r="H7" s="26">
        <v>1</v>
      </c>
      <c r="I7" s="26">
        <v>1</v>
      </c>
      <c r="J7" s="47">
        <v>1</v>
      </c>
      <c r="K7" s="50">
        <f t="shared" si="0"/>
        <v>0</v>
      </c>
      <c r="L7" s="12" t="s">
        <v>9</v>
      </c>
      <c r="M7" s="11" t="s">
        <v>513</v>
      </c>
      <c r="N7" s="154"/>
      <c r="O7" s="154"/>
    </row>
    <row r="8" spans="1:15" ht="45" customHeight="1">
      <c r="A8" s="17">
        <v>5</v>
      </c>
      <c r="B8" s="11" t="s">
        <v>117</v>
      </c>
      <c r="C8" s="64" t="s">
        <v>554</v>
      </c>
      <c r="D8" s="64"/>
      <c r="E8" s="11" t="s">
        <v>586</v>
      </c>
      <c r="F8" s="64"/>
      <c r="G8" s="12" t="s">
        <v>554</v>
      </c>
      <c r="H8" s="11">
        <v>3.68</v>
      </c>
      <c r="I8" s="11">
        <v>3.68</v>
      </c>
      <c r="J8" s="47">
        <v>3.68</v>
      </c>
      <c r="K8" s="50">
        <f t="shared" si="0"/>
        <v>0</v>
      </c>
      <c r="L8" s="12" t="s">
        <v>9</v>
      </c>
      <c r="M8" s="11" t="s">
        <v>513</v>
      </c>
      <c r="N8" s="154"/>
      <c r="O8" s="154"/>
    </row>
    <row r="9" spans="1:15" ht="33.75" customHeight="1">
      <c r="A9" s="78">
        <v>6</v>
      </c>
      <c r="B9" s="11" t="s">
        <v>117</v>
      </c>
      <c r="C9" s="64" t="s">
        <v>554</v>
      </c>
      <c r="D9" s="64"/>
      <c r="E9" s="11" t="s">
        <v>587</v>
      </c>
      <c r="F9" s="64"/>
      <c r="G9" s="12" t="s">
        <v>554</v>
      </c>
      <c r="H9" s="11">
        <v>1.32</v>
      </c>
      <c r="I9" s="11">
        <v>1.32</v>
      </c>
      <c r="J9" s="47">
        <v>1.32</v>
      </c>
      <c r="K9" s="50">
        <f t="shared" si="0"/>
        <v>0</v>
      </c>
      <c r="L9" s="12" t="s">
        <v>9</v>
      </c>
      <c r="M9" s="11" t="s">
        <v>513</v>
      </c>
      <c r="N9" s="154"/>
      <c r="O9" s="154"/>
    </row>
    <row r="10" spans="1:15" ht="33.75" customHeight="1">
      <c r="A10" s="17">
        <v>7</v>
      </c>
      <c r="B10" s="11" t="s">
        <v>553</v>
      </c>
      <c r="C10" s="64" t="s">
        <v>554</v>
      </c>
      <c r="D10" s="64"/>
      <c r="E10" s="11" t="s">
        <v>589</v>
      </c>
      <c r="F10" s="64"/>
      <c r="G10" s="12" t="s">
        <v>554</v>
      </c>
      <c r="H10" s="26">
        <v>8</v>
      </c>
      <c r="I10" s="26">
        <v>8</v>
      </c>
      <c r="J10" s="47">
        <v>8</v>
      </c>
      <c r="K10" s="50">
        <f t="shared" si="0"/>
        <v>0</v>
      </c>
      <c r="L10" s="12" t="s">
        <v>9</v>
      </c>
      <c r="M10" s="11" t="s">
        <v>553</v>
      </c>
      <c r="N10" s="154"/>
      <c r="O10" s="154"/>
    </row>
    <row r="11" spans="1:15" ht="45">
      <c r="A11" s="17">
        <v>8</v>
      </c>
      <c r="B11" s="11" t="s">
        <v>553</v>
      </c>
      <c r="C11" s="64" t="s">
        <v>554</v>
      </c>
      <c r="D11" s="64"/>
      <c r="E11" s="11" t="s">
        <v>590</v>
      </c>
      <c r="F11" s="64"/>
      <c r="G11" s="12" t="s">
        <v>554</v>
      </c>
      <c r="H11" s="26">
        <v>2</v>
      </c>
      <c r="I11" s="26">
        <v>2</v>
      </c>
      <c r="J11" s="47">
        <v>2</v>
      </c>
      <c r="K11" s="50">
        <f t="shared" si="0"/>
        <v>0</v>
      </c>
      <c r="L11" s="12" t="s">
        <v>9</v>
      </c>
      <c r="M11" s="11" t="s">
        <v>553</v>
      </c>
      <c r="N11" s="154"/>
      <c r="O11" s="154"/>
    </row>
    <row r="12" spans="1:15" ht="45" customHeight="1">
      <c r="A12" s="78">
        <v>9</v>
      </c>
      <c r="B12" s="11" t="s">
        <v>118</v>
      </c>
      <c r="C12" s="64" t="s">
        <v>554</v>
      </c>
      <c r="D12" s="64"/>
      <c r="E12" s="11" t="s">
        <v>592</v>
      </c>
      <c r="F12" s="64"/>
      <c r="G12" s="12" t="s">
        <v>554</v>
      </c>
      <c r="H12" s="26">
        <v>10</v>
      </c>
      <c r="I12" s="26">
        <v>10</v>
      </c>
      <c r="J12" s="47">
        <v>10</v>
      </c>
      <c r="K12" s="50">
        <f t="shared" si="0"/>
        <v>0</v>
      </c>
      <c r="L12" s="12" t="s">
        <v>9</v>
      </c>
      <c r="M12" s="11" t="s">
        <v>118</v>
      </c>
      <c r="N12" s="154"/>
      <c r="O12" s="154"/>
    </row>
    <row r="13" spans="1:15" ht="56.25" customHeight="1">
      <c r="A13" s="17">
        <v>10</v>
      </c>
      <c r="B13" s="11" t="s">
        <v>8</v>
      </c>
      <c r="C13" s="64" t="s">
        <v>554</v>
      </c>
      <c r="D13" s="64"/>
      <c r="E13" s="11" t="s">
        <v>594</v>
      </c>
      <c r="F13" s="64"/>
      <c r="G13" s="12" t="s">
        <v>554</v>
      </c>
      <c r="H13" s="26">
        <v>0.7</v>
      </c>
      <c r="I13" s="26">
        <v>0.7</v>
      </c>
      <c r="J13" s="47">
        <v>0.7</v>
      </c>
      <c r="K13" s="50">
        <f t="shared" ref="K13:K43" si="1">H13-J13</f>
        <v>0</v>
      </c>
      <c r="L13" s="12" t="s">
        <v>9</v>
      </c>
      <c r="M13" s="11" t="s">
        <v>787</v>
      </c>
      <c r="N13" s="154"/>
      <c r="O13" s="154"/>
    </row>
    <row r="14" spans="1:15" ht="45">
      <c r="A14" s="78">
        <v>11</v>
      </c>
      <c r="B14" s="11" t="s">
        <v>8</v>
      </c>
      <c r="C14" s="64" t="s">
        <v>554</v>
      </c>
      <c r="D14" s="64"/>
      <c r="E14" s="11" t="s">
        <v>595</v>
      </c>
      <c r="F14" s="64"/>
      <c r="G14" s="12" t="s">
        <v>554</v>
      </c>
      <c r="H14" s="26">
        <v>8</v>
      </c>
      <c r="I14" s="26">
        <v>8</v>
      </c>
      <c r="J14" s="47">
        <v>8</v>
      </c>
      <c r="K14" s="50">
        <f t="shared" si="1"/>
        <v>0</v>
      </c>
      <c r="L14" s="12" t="s">
        <v>9</v>
      </c>
      <c r="M14" s="11" t="s">
        <v>787</v>
      </c>
      <c r="N14" s="154"/>
      <c r="O14" s="154"/>
    </row>
    <row r="15" spans="1:15" ht="33.75" customHeight="1">
      <c r="A15" s="17">
        <v>12</v>
      </c>
      <c r="B15" s="11" t="s">
        <v>8</v>
      </c>
      <c r="C15" s="64" t="s">
        <v>554</v>
      </c>
      <c r="D15" s="64"/>
      <c r="E15" s="11" t="s">
        <v>596</v>
      </c>
      <c r="F15" s="64"/>
      <c r="G15" s="12" t="s">
        <v>554</v>
      </c>
      <c r="H15" s="26">
        <v>10</v>
      </c>
      <c r="I15" s="26">
        <v>10</v>
      </c>
      <c r="J15" s="47">
        <v>10</v>
      </c>
      <c r="K15" s="50">
        <f t="shared" si="1"/>
        <v>0</v>
      </c>
      <c r="L15" s="12" t="s">
        <v>9</v>
      </c>
      <c r="M15" s="11" t="s">
        <v>770</v>
      </c>
      <c r="N15" s="154"/>
      <c r="O15" s="154"/>
    </row>
    <row r="16" spans="1:15" ht="33.75">
      <c r="A16" s="17">
        <v>13</v>
      </c>
      <c r="B16" s="11" t="s">
        <v>8</v>
      </c>
      <c r="C16" s="64" t="s">
        <v>554</v>
      </c>
      <c r="D16" s="64"/>
      <c r="E16" s="11" t="s">
        <v>597</v>
      </c>
      <c r="F16" s="64"/>
      <c r="G16" s="12" t="s">
        <v>554</v>
      </c>
      <c r="H16" s="26">
        <v>7.5</v>
      </c>
      <c r="I16" s="26">
        <v>7.5</v>
      </c>
      <c r="J16" s="47">
        <v>7.5</v>
      </c>
      <c r="K16" s="50">
        <f t="shared" si="1"/>
        <v>0</v>
      </c>
      <c r="L16" s="12" t="s">
        <v>9</v>
      </c>
      <c r="M16" s="11" t="s">
        <v>770</v>
      </c>
      <c r="N16" s="154"/>
      <c r="O16" s="154"/>
    </row>
    <row r="17" spans="1:15" ht="45" customHeight="1">
      <c r="A17" s="78">
        <v>14</v>
      </c>
      <c r="B17" s="11" t="s">
        <v>8</v>
      </c>
      <c r="C17" s="64" t="s">
        <v>554</v>
      </c>
      <c r="D17" s="64"/>
      <c r="E17" s="11" t="s">
        <v>598</v>
      </c>
      <c r="F17" s="64"/>
      <c r="G17" s="12" t="s">
        <v>554</v>
      </c>
      <c r="H17" s="26">
        <v>6</v>
      </c>
      <c r="I17" s="26">
        <v>6</v>
      </c>
      <c r="J17" s="47">
        <v>6</v>
      </c>
      <c r="K17" s="50">
        <f t="shared" si="1"/>
        <v>0</v>
      </c>
      <c r="L17" s="12" t="s">
        <v>9</v>
      </c>
      <c r="M17" s="11" t="s">
        <v>770</v>
      </c>
      <c r="N17" s="154"/>
      <c r="O17" s="154"/>
    </row>
    <row r="18" spans="1:15" ht="45" customHeight="1">
      <c r="A18" s="17">
        <v>15</v>
      </c>
      <c r="B18" s="11" t="s">
        <v>8</v>
      </c>
      <c r="C18" s="64" t="s">
        <v>554</v>
      </c>
      <c r="D18" s="64"/>
      <c r="E18" s="11" t="s">
        <v>600</v>
      </c>
      <c r="F18" s="64"/>
      <c r="G18" s="12" t="s">
        <v>554</v>
      </c>
      <c r="H18" s="26">
        <v>3.6</v>
      </c>
      <c r="I18" s="26">
        <v>3.6</v>
      </c>
      <c r="J18" s="47">
        <v>3.6</v>
      </c>
      <c r="K18" s="50">
        <f t="shared" si="1"/>
        <v>0</v>
      </c>
      <c r="L18" s="12" t="s">
        <v>9</v>
      </c>
      <c r="M18" s="11" t="s">
        <v>802</v>
      </c>
      <c r="N18" s="154"/>
      <c r="O18" s="154"/>
    </row>
    <row r="19" spans="1:15" ht="38.25" customHeight="1">
      <c r="A19" s="78">
        <v>16</v>
      </c>
      <c r="B19" s="11" t="s">
        <v>553</v>
      </c>
      <c r="C19" s="64" t="s">
        <v>554</v>
      </c>
      <c r="D19" s="64"/>
      <c r="E19" s="11" t="s">
        <v>602</v>
      </c>
      <c r="F19" s="64"/>
      <c r="G19" s="12" t="s">
        <v>554</v>
      </c>
      <c r="H19" s="26">
        <v>8</v>
      </c>
      <c r="I19" s="26">
        <v>8</v>
      </c>
      <c r="J19" s="47">
        <v>0</v>
      </c>
      <c r="K19" s="50">
        <f t="shared" si="1"/>
        <v>8</v>
      </c>
      <c r="L19" s="12" t="s">
        <v>12</v>
      </c>
      <c r="M19" s="11" t="s">
        <v>553</v>
      </c>
      <c r="N19" s="154"/>
      <c r="O19" s="154"/>
    </row>
    <row r="20" spans="1:15" ht="45" customHeight="1">
      <c r="A20" s="17">
        <v>17</v>
      </c>
      <c r="B20" s="11" t="s">
        <v>553</v>
      </c>
      <c r="C20" s="64" t="s">
        <v>554</v>
      </c>
      <c r="D20" s="64"/>
      <c r="E20" s="11" t="s">
        <v>603</v>
      </c>
      <c r="F20" s="64"/>
      <c r="G20" s="12" t="s">
        <v>554</v>
      </c>
      <c r="H20" s="26">
        <v>2.5</v>
      </c>
      <c r="I20" s="26">
        <v>2.5</v>
      </c>
      <c r="J20" s="47">
        <v>2.5</v>
      </c>
      <c r="K20" s="50">
        <f t="shared" si="1"/>
        <v>0</v>
      </c>
      <c r="L20" s="12" t="s">
        <v>9</v>
      </c>
      <c r="M20" s="11" t="s">
        <v>553</v>
      </c>
      <c r="N20" s="154"/>
      <c r="O20" s="154"/>
    </row>
    <row r="21" spans="1:15" ht="40.5" customHeight="1">
      <c r="A21" s="17">
        <v>18</v>
      </c>
      <c r="B21" s="11" t="s">
        <v>118</v>
      </c>
      <c r="C21" s="64" t="s">
        <v>554</v>
      </c>
      <c r="D21" s="64"/>
      <c r="E21" s="11" t="s">
        <v>605</v>
      </c>
      <c r="F21" s="64"/>
      <c r="G21" s="12" t="s">
        <v>554</v>
      </c>
      <c r="H21" s="26">
        <v>1</v>
      </c>
      <c r="I21" s="26">
        <v>1</v>
      </c>
      <c r="J21" s="47">
        <v>1</v>
      </c>
      <c r="K21" s="50">
        <f t="shared" si="1"/>
        <v>0</v>
      </c>
      <c r="L21" s="12" t="s">
        <v>9</v>
      </c>
      <c r="M21" s="11" t="s">
        <v>118</v>
      </c>
      <c r="N21" s="154"/>
      <c r="O21" s="154"/>
    </row>
    <row r="22" spans="1:15" ht="33.75">
      <c r="A22" s="78">
        <v>19</v>
      </c>
      <c r="B22" s="11" t="s">
        <v>617</v>
      </c>
      <c r="C22" s="64" t="s">
        <v>554</v>
      </c>
      <c r="D22" s="64"/>
      <c r="E22" s="11" t="s">
        <v>606</v>
      </c>
      <c r="F22" s="64"/>
      <c r="G22" s="12" t="s">
        <v>554</v>
      </c>
      <c r="H22" s="26">
        <v>9</v>
      </c>
      <c r="I22" s="26">
        <v>9</v>
      </c>
      <c r="J22" s="47">
        <v>0</v>
      </c>
      <c r="K22" s="50">
        <f t="shared" si="1"/>
        <v>9</v>
      </c>
      <c r="L22" s="12" t="s">
        <v>12</v>
      </c>
      <c r="M22" s="11" t="s">
        <v>512</v>
      </c>
      <c r="N22" s="154"/>
      <c r="O22" s="154"/>
    </row>
    <row r="23" spans="1:15" ht="45" customHeight="1">
      <c r="A23" s="17">
        <v>20</v>
      </c>
      <c r="B23" s="11" t="s">
        <v>8</v>
      </c>
      <c r="C23" s="64" t="s">
        <v>554</v>
      </c>
      <c r="D23" s="64"/>
      <c r="E23" s="11" t="s">
        <v>607</v>
      </c>
      <c r="F23" s="64"/>
      <c r="G23" s="12" t="s">
        <v>554</v>
      </c>
      <c r="H23" s="26">
        <v>8</v>
      </c>
      <c r="I23" s="26">
        <v>8</v>
      </c>
      <c r="J23" s="47">
        <v>8</v>
      </c>
      <c r="K23" s="50">
        <f t="shared" si="1"/>
        <v>0</v>
      </c>
      <c r="L23" s="12" t="s">
        <v>9</v>
      </c>
      <c r="M23" s="11" t="s">
        <v>787</v>
      </c>
      <c r="N23" s="154"/>
      <c r="O23" s="154"/>
    </row>
    <row r="24" spans="1:15" ht="45">
      <c r="A24" s="78">
        <v>21</v>
      </c>
      <c r="B24" s="11" t="s">
        <v>8</v>
      </c>
      <c r="C24" s="64" t="s">
        <v>554</v>
      </c>
      <c r="D24" s="64"/>
      <c r="E24" s="11" t="s">
        <v>608</v>
      </c>
      <c r="F24" s="64"/>
      <c r="G24" s="12" t="s">
        <v>554</v>
      </c>
      <c r="H24" s="26">
        <v>7</v>
      </c>
      <c r="I24" s="26">
        <v>7</v>
      </c>
      <c r="J24" s="47">
        <v>0</v>
      </c>
      <c r="K24" s="50">
        <f t="shared" si="1"/>
        <v>7</v>
      </c>
      <c r="L24" s="12" t="s">
        <v>12</v>
      </c>
      <c r="M24" s="11" t="s">
        <v>787</v>
      </c>
      <c r="N24" s="154"/>
      <c r="O24" s="154"/>
    </row>
    <row r="25" spans="1:15" s="137" customFormat="1" ht="45" customHeight="1">
      <c r="A25" s="17">
        <v>22</v>
      </c>
      <c r="B25" s="11" t="s">
        <v>8</v>
      </c>
      <c r="C25" s="64" t="s">
        <v>554</v>
      </c>
      <c r="D25" s="64"/>
      <c r="E25" s="11" t="s">
        <v>609</v>
      </c>
      <c r="F25" s="64"/>
      <c r="G25" s="12" t="s">
        <v>554</v>
      </c>
      <c r="H25" s="26">
        <v>10</v>
      </c>
      <c r="I25" s="26">
        <v>10</v>
      </c>
      <c r="J25" s="47">
        <v>0</v>
      </c>
      <c r="K25" s="50">
        <f t="shared" si="1"/>
        <v>10</v>
      </c>
      <c r="L25" s="12" t="s">
        <v>12</v>
      </c>
      <c r="M25" s="11" t="s">
        <v>787</v>
      </c>
      <c r="N25" s="155"/>
      <c r="O25" s="155"/>
    </row>
    <row r="26" spans="1:15" ht="36.75" customHeight="1">
      <c r="A26" s="78">
        <v>23</v>
      </c>
      <c r="B26" s="11" t="s">
        <v>8</v>
      </c>
      <c r="C26" s="64" t="s">
        <v>554</v>
      </c>
      <c r="D26" s="64"/>
      <c r="E26" s="11" t="s">
        <v>611</v>
      </c>
      <c r="F26" s="64"/>
      <c r="G26" s="12" t="s">
        <v>554</v>
      </c>
      <c r="H26" s="26">
        <v>2.5</v>
      </c>
      <c r="I26" s="26">
        <v>2.5</v>
      </c>
      <c r="J26" s="47">
        <v>2.5</v>
      </c>
      <c r="K26" s="50">
        <f t="shared" si="1"/>
        <v>0</v>
      </c>
      <c r="L26" s="12" t="s">
        <v>12</v>
      </c>
      <c r="M26" s="11" t="s">
        <v>753</v>
      </c>
      <c r="N26" s="154"/>
      <c r="O26" s="154"/>
    </row>
    <row r="27" spans="1:15" ht="33.75">
      <c r="A27" s="17">
        <v>24</v>
      </c>
      <c r="B27" s="11" t="s">
        <v>8</v>
      </c>
      <c r="C27" s="64" t="s">
        <v>554</v>
      </c>
      <c r="D27" s="64"/>
      <c r="E27" s="11" t="s">
        <v>612</v>
      </c>
      <c r="F27" s="64"/>
      <c r="G27" s="12" t="s">
        <v>554</v>
      </c>
      <c r="H27" s="26">
        <v>2.5</v>
      </c>
      <c r="I27" s="26">
        <v>2.5</v>
      </c>
      <c r="J27" s="47">
        <v>2.5</v>
      </c>
      <c r="K27" s="50">
        <f t="shared" si="1"/>
        <v>0</v>
      </c>
      <c r="L27" s="12" t="s">
        <v>12</v>
      </c>
      <c r="M27" s="11" t="s">
        <v>753</v>
      </c>
      <c r="N27" s="154"/>
      <c r="O27" s="154"/>
    </row>
    <row r="28" spans="1:15" ht="45" customHeight="1">
      <c r="A28" s="78">
        <v>25</v>
      </c>
      <c r="B28" s="11" t="s">
        <v>8</v>
      </c>
      <c r="C28" s="64" t="s">
        <v>554</v>
      </c>
      <c r="D28" s="64"/>
      <c r="E28" s="11" t="s">
        <v>613</v>
      </c>
      <c r="F28" s="64"/>
      <c r="G28" s="12" t="s">
        <v>554</v>
      </c>
      <c r="H28" s="26">
        <v>2.5</v>
      </c>
      <c r="I28" s="26">
        <v>2.5</v>
      </c>
      <c r="J28" s="47">
        <v>2.5</v>
      </c>
      <c r="K28" s="50">
        <f t="shared" si="1"/>
        <v>0</v>
      </c>
      <c r="L28" s="12" t="s">
        <v>9</v>
      </c>
      <c r="M28" s="11" t="s">
        <v>753</v>
      </c>
      <c r="N28" s="154"/>
      <c r="O28" s="154"/>
    </row>
    <row r="29" spans="1:15" ht="45" customHeight="1">
      <c r="A29" s="17">
        <v>26</v>
      </c>
      <c r="B29" s="11" t="s">
        <v>8</v>
      </c>
      <c r="C29" s="64" t="s">
        <v>554</v>
      </c>
      <c r="D29" s="64"/>
      <c r="E29" s="11" t="s">
        <v>614</v>
      </c>
      <c r="F29" s="64"/>
      <c r="G29" s="12" t="s">
        <v>554</v>
      </c>
      <c r="H29" s="26">
        <v>2.5</v>
      </c>
      <c r="I29" s="26">
        <v>2.5</v>
      </c>
      <c r="J29" s="47">
        <v>2.5</v>
      </c>
      <c r="K29" s="50">
        <f t="shared" si="1"/>
        <v>0</v>
      </c>
      <c r="L29" s="12" t="s">
        <v>9</v>
      </c>
      <c r="M29" s="11" t="s">
        <v>753</v>
      </c>
      <c r="N29" s="154"/>
      <c r="O29" s="154"/>
    </row>
    <row r="30" spans="1:15" ht="56.25" customHeight="1">
      <c r="A30" s="78">
        <v>27</v>
      </c>
      <c r="B30" s="11" t="s">
        <v>8</v>
      </c>
      <c r="C30" s="64" t="s">
        <v>554</v>
      </c>
      <c r="D30" s="64"/>
      <c r="E30" s="11" t="s">
        <v>615</v>
      </c>
      <c r="F30" s="64"/>
      <c r="G30" s="12" t="s">
        <v>554</v>
      </c>
      <c r="H30" s="26">
        <v>7.5</v>
      </c>
      <c r="I30" s="26">
        <v>7.5</v>
      </c>
      <c r="J30" s="47">
        <v>7.5</v>
      </c>
      <c r="K30" s="50">
        <f t="shared" si="1"/>
        <v>0</v>
      </c>
      <c r="L30" s="12" t="s">
        <v>12</v>
      </c>
      <c r="M30" s="11" t="s">
        <v>744</v>
      </c>
      <c r="N30" s="154"/>
      <c r="O30" s="154"/>
    </row>
    <row r="31" spans="1:15" ht="33.75" customHeight="1">
      <c r="A31" s="17">
        <v>28</v>
      </c>
      <c r="B31" s="11" t="s">
        <v>8</v>
      </c>
      <c r="C31" s="64" t="s">
        <v>554</v>
      </c>
      <c r="D31" s="64"/>
      <c r="E31" s="11" t="s">
        <v>616</v>
      </c>
      <c r="F31" s="64"/>
      <c r="G31" s="12" t="s">
        <v>554</v>
      </c>
      <c r="H31" s="11">
        <v>4.03</v>
      </c>
      <c r="I31" s="11">
        <v>4.03</v>
      </c>
      <c r="J31" s="47">
        <v>0</v>
      </c>
      <c r="K31" s="50">
        <f t="shared" si="1"/>
        <v>4.03</v>
      </c>
      <c r="L31" s="12" t="s">
        <v>797</v>
      </c>
      <c r="M31" s="11" t="s">
        <v>733</v>
      </c>
      <c r="N31" s="154"/>
      <c r="O31" s="154"/>
    </row>
    <row r="32" spans="1:15" ht="114.75" customHeight="1">
      <c r="A32" s="78">
        <v>29</v>
      </c>
      <c r="B32" s="11" t="s">
        <v>116</v>
      </c>
      <c r="C32" s="64" t="s">
        <v>554</v>
      </c>
      <c r="D32" s="64"/>
      <c r="E32" s="11" t="s">
        <v>688</v>
      </c>
      <c r="F32" s="64"/>
      <c r="G32" s="12" t="s">
        <v>554</v>
      </c>
      <c r="H32" s="26">
        <v>22.5</v>
      </c>
      <c r="I32" s="26">
        <v>22.5</v>
      </c>
      <c r="J32" s="47">
        <v>0</v>
      </c>
      <c r="K32" s="50">
        <f t="shared" si="1"/>
        <v>22.5</v>
      </c>
      <c r="L32" s="12" t="s">
        <v>12</v>
      </c>
      <c r="M32" s="11" t="s">
        <v>512</v>
      </c>
      <c r="N32" s="154"/>
      <c r="O32" s="154"/>
    </row>
    <row r="33" spans="1:15" s="31" customFormat="1" ht="101.25">
      <c r="A33" s="17">
        <v>30</v>
      </c>
      <c r="B33" s="11" t="s">
        <v>689</v>
      </c>
      <c r="C33" s="64" t="s">
        <v>554</v>
      </c>
      <c r="D33" s="64"/>
      <c r="E33" s="11" t="s">
        <v>690</v>
      </c>
      <c r="F33" s="64"/>
      <c r="G33" s="12" t="s">
        <v>554</v>
      </c>
      <c r="H33" s="26">
        <v>22.5</v>
      </c>
      <c r="I33" s="26">
        <v>22.5</v>
      </c>
      <c r="J33" s="47">
        <v>0</v>
      </c>
      <c r="K33" s="50">
        <f t="shared" si="1"/>
        <v>22.5</v>
      </c>
      <c r="L33" s="12" t="s">
        <v>12</v>
      </c>
      <c r="M33" s="11" t="s">
        <v>513</v>
      </c>
      <c r="N33" s="10"/>
      <c r="O33" s="10"/>
    </row>
    <row r="34" spans="1:15" ht="101.25" customHeight="1">
      <c r="A34" s="78">
        <v>31</v>
      </c>
      <c r="B34" s="11" t="s">
        <v>8</v>
      </c>
      <c r="C34" s="64" t="s">
        <v>554</v>
      </c>
      <c r="D34" s="64"/>
      <c r="E34" s="11" t="s">
        <v>697</v>
      </c>
      <c r="F34" s="64"/>
      <c r="G34" s="12" t="s">
        <v>554</v>
      </c>
      <c r="H34" s="26">
        <v>10</v>
      </c>
      <c r="I34" s="26">
        <v>10</v>
      </c>
      <c r="J34" s="47">
        <v>0</v>
      </c>
      <c r="K34" s="50">
        <f t="shared" si="1"/>
        <v>10</v>
      </c>
      <c r="L34" s="12" t="s">
        <v>12</v>
      </c>
      <c r="M34" s="11" t="s">
        <v>692</v>
      </c>
      <c r="N34" s="154"/>
      <c r="O34" s="154"/>
    </row>
    <row r="35" spans="1:15" ht="33.75">
      <c r="A35" s="17">
        <v>32</v>
      </c>
      <c r="B35" s="11" t="s">
        <v>8</v>
      </c>
      <c r="C35" s="64" t="s">
        <v>554</v>
      </c>
      <c r="D35" s="64"/>
      <c r="E35" s="11" t="s">
        <v>698</v>
      </c>
      <c r="F35" s="64"/>
      <c r="G35" s="12" t="s">
        <v>554</v>
      </c>
      <c r="H35" s="26">
        <v>10</v>
      </c>
      <c r="I35" s="26">
        <v>10</v>
      </c>
      <c r="J35" s="47">
        <v>0</v>
      </c>
      <c r="K35" s="50">
        <f t="shared" si="1"/>
        <v>10</v>
      </c>
      <c r="L35" s="12" t="s">
        <v>12</v>
      </c>
      <c r="M35" s="11" t="s">
        <v>692</v>
      </c>
      <c r="N35" s="154"/>
      <c r="O35" s="154"/>
    </row>
    <row r="36" spans="1:15" ht="45" customHeight="1">
      <c r="A36" s="78">
        <v>33</v>
      </c>
      <c r="B36" s="11" t="s">
        <v>8</v>
      </c>
      <c r="C36" s="64" t="s">
        <v>554</v>
      </c>
      <c r="D36" s="64"/>
      <c r="E36" s="11" t="s">
        <v>702</v>
      </c>
      <c r="F36" s="64"/>
      <c r="G36" s="12" t="s">
        <v>554</v>
      </c>
      <c r="H36" s="26">
        <v>6</v>
      </c>
      <c r="I36" s="26">
        <v>6</v>
      </c>
      <c r="J36" s="47">
        <v>6</v>
      </c>
      <c r="K36" s="50">
        <f t="shared" si="1"/>
        <v>0</v>
      </c>
      <c r="L36" s="12" t="s">
        <v>9</v>
      </c>
      <c r="M36" s="11" t="s">
        <v>787</v>
      </c>
      <c r="N36" s="154"/>
      <c r="O36" s="154"/>
    </row>
    <row r="37" spans="1:15" ht="33.75" customHeight="1">
      <c r="A37" s="17">
        <v>34</v>
      </c>
      <c r="B37" s="11" t="s">
        <v>8</v>
      </c>
      <c r="C37" s="64" t="s">
        <v>554</v>
      </c>
      <c r="D37" s="64"/>
      <c r="E37" s="11" t="s">
        <v>703</v>
      </c>
      <c r="F37" s="64"/>
      <c r="G37" s="12" t="s">
        <v>554</v>
      </c>
      <c r="H37" s="26">
        <v>5</v>
      </c>
      <c r="I37" s="26">
        <v>5</v>
      </c>
      <c r="J37" s="47">
        <v>0</v>
      </c>
      <c r="K37" s="50">
        <f t="shared" si="1"/>
        <v>5</v>
      </c>
      <c r="L37" s="12" t="s">
        <v>12</v>
      </c>
      <c r="M37" s="11" t="s">
        <v>787</v>
      </c>
      <c r="N37" s="154"/>
      <c r="O37" s="154"/>
    </row>
    <row r="38" spans="1:15" ht="45" customHeight="1">
      <c r="A38" s="17">
        <v>35</v>
      </c>
      <c r="B38" s="11" t="s">
        <v>8</v>
      </c>
      <c r="C38" s="64" t="s">
        <v>554</v>
      </c>
      <c r="D38" s="64"/>
      <c r="E38" s="11" t="s">
        <v>704</v>
      </c>
      <c r="F38" s="64"/>
      <c r="G38" s="12" t="s">
        <v>554</v>
      </c>
      <c r="H38" s="26">
        <v>10</v>
      </c>
      <c r="I38" s="26">
        <v>10</v>
      </c>
      <c r="J38" s="47">
        <v>0</v>
      </c>
      <c r="K38" s="50">
        <f t="shared" si="1"/>
        <v>10</v>
      </c>
      <c r="L38" s="12" t="s">
        <v>12</v>
      </c>
      <c r="M38" s="11" t="s">
        <v>705</v>
      </c>
      <c r="N38" s="154"/>
      <c r="O38" s="154"/>
    </row>
    <row r="39" spans="1:15" ht="33.75" customHeight="1">
      <c r="A39" s="78">
        <v>36</v>
      </c>
      <c r="B39" s="11" t="s">
        <v>8</v>
      </c>
      <c r="C39" s="64" t="s">
        <v>554</v>
      </c>
      <c r="D39" s="64"/>
      <c r="E39" s="11" t="s">
        <v>706</v>
      </c>
      <c r="F39" s="64"/>
      <c r="G39" s="12">
        <v>2017018</v>
      </c>
      <c r="H39" s="26">
        <v>7</v>
      </c>
      <c r="I39" s="26">
        <v>7</v>
      </c>
      <c r="J39" s="47">
        <v>0</v>
      </c>
      <c r="K39" s="50">
        <f t="shared" si="1"/>
        <v>7</v>
      </c>
      <c r="L39" s="12" t="s">
        <v>12</v>
      </c>
      <c r="M39" s="11" t="s">
        <v>705</v>
      </c>
      <c r="N39" s="154"/>
      <c r="O39" s="154"/>
    </row>
    <row r="40" spans="1:15" ht="42" customHeight="1">
      <c r="A40" s="17">
        <v>37</v>
      </c>
      <c r="B40" s="11" t="s">
        <v>8</v>
      </c>
      <c r="C40" s="64" t="s">
        <v>554</v>
      </c>
      <c r="D40" s="64"/>
      <c r="E40" s="11" t="s">
        <v>707</v>
      </c>
      <c r="F40" s="64"/>
      <c r="G40" s="12" t="s">
        <v>554</v>
      </c>
      <c r="H40" s="26">
        <v>7</v>
      </c>
      <c r="I40" s="26">
        <v>7</v>
      </c>
      <c r="J40" s="47">
        <v>0</v>
      </c>
      <c r="K40" s="50">
        <f t="shared" si="1"/>
        <v>7</v>
      </c>
      <c r="L40" s="12" t="s">
        <v>12</v>
      </c>
      <c r="M40" s="11" t="s">
        <v>705</v>
      </c>
      <c r="N40" s="154"/>
      <c r="O40" s="154"/>
    </row>
    <row r="41" spans="1:15" ht="33.75" customHeight="1">
      <c r="A41" s="78">
        <v>38</v>
      </c>
      <c r="B41" s="11" t="s">
        <v>8</v>
      </c>
      <c r="C41" s="64" t="s">
        <v>554</v>
      </c>
      <c r="D41" s="64"/>
      <c r="E41" s="11" t="s">
        <v>708</v>
      </c>
      <c r="F41" s="64"/>
      <c r="G41" s="12" t="s">
        <v>554</v>
      </c>
      <c r="H41" s="26">
        <v>6</v>
      </c>
      <c r="I41" s="26">
        <v>6</v>
      </c>
      <c r="J41" s="47">
        <v>0</v>
      </c>
      <c r="K41" s="50">
        <f t="shared" si="1"/>
        <v>6</v>
      </c>
      <c r="L41" s="12" t="s">
        <v>12</v>
      </c>
      <c r="M41" s="11" t="s">
        <v>705</v>
      </c>
      <c r="N41" s="154"/>
      <c r="O41" s="154"/>
    </row>
    <row r="42" spans="1:15" ht="33.75">
      <c r="A42" s="17">
        <v>39</v>
      </c>
      <c r="B42" s="11" t="s">
        <v>8</v>
      </c>
      <c r="C42" s="64" t="s">
        <v>554</v>
      </c>
      <c r="D42" s="64"/>
      <c r="E42" s="11" t="s">
        <v>709</v>
      </c>
      <c r="F42" s="64"/>
      <c r="G42" s="12" t="s">
        <v>554</v>
      </c>
      <c r="H42" s="26">
        <v>3</v>
      </c>
      <c r="I42" s="26">
        <v>3</v>
      </c>
      <c r="J42" s="47">
        <v>0</v>
      </c>
      <c r="K42" s="50">
        <f t="shared" si="1"/>
        <v>3</v>
      </c>
      <c r="L42" s="12" t="s">
        <v>12</v>
      </c>
      <c r="M42" s="11" t="s">
        <v>705</v>
      </c>
      <c r="N42" s="154"/>
      <c r="O42" s="154"/>
    </row>
    <row r="43" spans="1:15" ht="22.5">
      <c r="A43" s="78">
        <v>40</v>
      </c>
      <c r="B43" s="11" t="s">
        <v>8</v>
      </c>
      <c r="C43" s="64" t="s">
        <v>554</v>
      </c>
      <c r="D43" s="64"/>
      <c r="E43" s="11" t="s">
        <v>711</v>
      </c>
      <c r="F43" s="64"/>
      <c r="G43" s="12" t="s">
        <v>554</v>
      </c>
      <c r="H43" s="26">
        <v>25</v>
      </c>
      <c r="I43" s="26">
        <v>25</v>
      </c>
      <c r="J43" s="47">
        <v>25</v>
      </c>
      <c r="K43" s="50">
        <f t="shared" si="1"/>
        <v>0</v>
      </c>
      <c r="L43" s="12" t="s">
        <v>9</v>
      </c>
      <c r="M43" s="11" t="s">
        <v>710</v>
      </c>
      <c r="N43" s="154"/>
      <c r="O43" s="154"/>
    </row>
    <row r="44" spans="1:15">
      <c r="A44" s="230" t="s">
        <v>659</v>
      </c>
      <c r="B44" s="230"/>
      <c r="C44" s="140"/>
      <c r="D44" s="140"/>
      <c r="E44" s="140"/>
      <c r="F44" s="140"/>
      <c r="G44" s="140"/>
      <c r="H44" s="141">
        <f>SUM(H4:H43)</f>
        <v>302.83000000000004</v>
      </c>
      <c r="I44" s="141">
        <f t="shared" ref="I44:K44" si="2">SUM(I4:I43)</f>
        <v>302.83000000000004</v>
      </c>
      <c r="J44" s="141">
        <f t="shared" si="2"/>
        <v>131.80000000000001</v>
      </c>
      <c r="K44" s="141">
        <f t="shared" si="2"/>
        <v>171.03</v>
      </c>
      <c r="L44" s="142"/>
      <c r="M44" s="140"/>
      <c r="N44" s="154"/>
      <c r="O44" s="154"/>
    </row>
    <row r="45" spans="1:15" ht="17.25" customHeight="1">
      <c r="A45" s="79"/>
      <c r="B45"/>
      <c r="C45"/>
      <c r="D45"/>
      <c r="E45"/>
      <c r="F45"/>
      <c r="G45"/>
      <c r="H45"/>
      <c r="I45"/>
      <c r="J45"/>
      <c r="K45"/>
      <c r="L45"/>
      <c r="M45"/>
    </row>
    <row r="46" spans="1:15" s="137" customFormat="1" ht="45">
      <c r="A46" s="78" t="s">
        <v>639</v>
      </c>
      <c r="B46" s="64" t="s">
        <v>7</v>
      </c>
      <c r="C46" s="64" t="s">
        <v>576</v>
      </c>
      <c r="D46" s="64" t="s">
        <v>640</v>
      </c>
      <c r="E46" s="64" t="s">
        <v>641</v>
      </c>
      <c r="F46" s="64" t="s">
        <v>642</v>
      </c>
      <c r="G46" s="64" t="s">
        <v>643</v>
      </c>
      <c r="H46" s="64" t="s">
        <v>644</v>
      </c>
      <c r="I46" s="64" t="s">
        <v>645</v>
      </c>
      <c r="J46" s="64" t="s">
        <v>646</v>
      </c>
      <c r="K46" s="64" t="s">
        <v>647</v>
      </c>
      <c r="L46" s="64" t="s">
        <v>648</v>
      </c>
      <c r="M46" s="64" t="s">
        <v>649</v>
      </c>
      <c r="N46" s="146"/>
      <c r="O46" s="146"/>
    </row>
    <row r="47" spans="1:15" ht="21">
      <c r="A47" s="231" t="s">
        <v>817</v>
      </c>
      <c r="B47" s="231"/>
      <c r="C47" s="231"/>
      <c r="D47" s="231"/>
      <c r="E47" s="231"/>
      <c r="F47" s="231"/>
      <c r="G47" s="231"/>
      <c r="H47" s="231"/>
      <c r="I47" s="231"/>
      <c r="J47" s="231"/>
      <c r="K47" s="231"/>
      <c r="L47" s="231"/>
      <c r="M47" s="231"/>
    </row>
    <row r="48" spans="1:15" ht="21">
      <c r="A48" s="139" t="s">
        <v>824</v>
      </c>
      <c r="B48" s="232" t="s">
        <v>878</v>
      </c>
      <c r="C48" s="232"/>
      <c r="D48" s="232"/>
      <c r="E48" s="232"/>
      <c r="F48" s="232"/>
      <c r="G48" s="232"/>
      <c r="H48" s="232"/>
      <c r="I48" s="232"/>
      <c r="J48" s="232"/>
      <c r="K48" s="232"/>
      <c r="L48" s="232"/>
      <c r="M48" s="232"/>
    </row>
    <row r="49" spans="1:16" ht="45">
      <c r="A49" s="78">
        <v>1</v>
      </c>
      <c r="B49" s="11" t="s">
        <v>8</v>
      </c>
      <c r="C49" s="64" t="s">
        <v>554</v>
      </c>
      <c r="D49" s="64"/>
      <c r="E49" s="64" t="s">
        <v>581</v>
      </c>
      <c r="F49" s="64"/>
      <c r="G49" s="12" t="s">
        <v>554</v>
      </c>
      <c r="H49" s="26">
        <v>10</v>
      </c>
      <c r="I49" s="26">
        <v>10</v>
      </c>
      <c r="J49" s="47">
        <v>10</v>
      </c>
      <c r="K49" s="50">
        <f t="shared" ref="K49:K52" si="3">H49-J49</f>
        <v>0</v>
      </c>
      <c r="L49" s="12" t="s">
        <v>9</v>
      </c>
      <c r="M49" s="24" t="s">
        <v>788</v>
      </c>
    </row>
    <row r="50" spans="1:16" ht="45">
      <c r="A50" s="17">
        <v>2</v>
      </c>
      <c r="B50" s="11" t="s">
        <v>8</v>
      </c>
      <c r="C50" s="64" t="s">
        <v>554</v>
      </c>
      <c r="D50" s="64"/>
      <c r="E50" s="64" t="s">
        <v>582</v>
      </c>
      <c r="F50" s="64"/>
      <c r="G50" s="12" t="s">
        <v>554</v>
      </c>
      <c r="H50" s="26">
        <v>20</v>
      </c>
      <c r="I50" s="26">
        <v>20</v>
      </c>
      <c r="J50" s="47">
        <v>0</v>
      </c>
      <c r="K50" s="50">
        <f t="shared" si="3"/>
        <v>20</v>
      </c>
      <c r="L50" s="12" t="s">
        <v>9</v>
      </c>
      <c r="M50" s="24" t="s">
        <v>788</v>
      </c>
    </row>
    <row r="51" spans="1:16" ht="45" customHeight="1">
      <c r="A51" s="78">
        <v>3</v>
      </c>
      <c r="B51" s="11" t="s">
        <v>553</v>
      </c>
      <c r="C51" s="64" t="s">
        <v>554</v>
      </c>
      <c r="D51" s="64"/>
      <c r="E51" s="64" t="s">
        <v>588</v>
      </c>
      <c r="F51" s="64"/>
      <c r="G51" s="12" t="s">
        <v>554</v>
      </c>
      <c r="H51" s="26">
        <v>20</v>
      </c>
      <c r="I51" s="26">
        <v>20</v>
      </c>
      <c r="J51" s="47">
        <v>0</v>
      </c>
      <c r="K51" s="50">
        <f t="shared" si="3"/>
        <v>20</v>
      </c>
      <c r="L51" s="12" t="s">
        <v>12</v>
      </c>
      <c r="M51" s="11" t="s">
        <v>553</v>
      </c>
    </row>
    <row r="52" spans="1:16" ht="45" customHeight="1">
      <c r="A52" s="17">
        <v>4</v>
      </c>
      <c r="B52" s="11" t="s">
        <v>118</v>
      </c>
      <c r="C52" s="64" t="s">
        <v>554</v>
      </c>
      <c r="D52" s="64"/>
      <c r="E52" s="64" t="s">
        <v>591</v>
      </c>
      <c r="F52" s="64"/>
      <c r="G52" s="12" t="s">
        <v>554</v>
      </c>
      <c r="H52" s="26">
        <v>20</v>
      </c>
      <c r="I52" s="26">
        <v>20</v>
      </c>
      <c r="J52" s="47">
        <v>0</v>
      </c>
      <c r="K52" s="50">
        <f t="shared" si="3"/>
        <v>20</v>
      </c>
      <c r="L52" s="12" t="s">
        <v>9</v>
      </c>
      <c r="M52" s="11" t="s">
        <v>118</v>
      </c>
    </row>
    <row r="53" spans="1:16" ht="45">
      <c r="A53" s="78">
        <v>5</v>
      </c>
      <c r="B53" s="11" t="s">
        <v>8</v>
      </c>
      <c r="C53" s="64" t="s">
        <v>554</v>
      </c>
      <c r="D53" s="64"/>
      <c r="E53" s="64" t="s">
        <v>593</v>
      </c>
      <c r="F53" s="64"/>
      <c r="G53" s="12" t="s">
        <v>554</v>
      </c>
      <c r="H53" s="26">
        <v>2</v>
      </c>
      <c r="I53" s="26">
        <v>2</v>
      </c>
      <c r="J53" s="47">
        <v>2</v>
      </c>
      <c r="K53" s="50">
        <f>H53-J53</f>
        <v>0</v>
      </c>
      <c r="L53" s="12" t="s">
        <v>9</v>
      </c>
      <c r="M53" s="11" t="s">
        <v>744</v>
      </c>
    </row>
    <row r="54" spans="1:16" ht="45">
      <c r="A54" s="17">
        <v>6</v>
      </c>
      <c r="B54" s="11" t="s">
        <v>8</v>
      </c>
      <c r="C54" s="64" t="s">
        <v>554</v>
      </c>
      <c r="D54" s="64"/>
      <c r="E54" s="64" t="s">
        <v>599</v>
      </c>
      <c r="F54" s="64"/>
      <c r="G54" s="12" t="s">
        <v>554</v>
      </c>
      <c r="H54" s="26">
        <v>2.5</v>
      </c>
      <c r="I54" s="26">
        <v>2.5</v>
      </c>
      <c r="J54" s="47">
        <v>2.5</v>
      </c>
      <c r="K54" s="50">
        <f t="shared" ref="K54:K68" si="4">H54-J54</f>
        <v>0</v>
      </c>
      <c r="L54" s="12" t="s">
        <v>9</v>
      </c>
      <c r="M54" s="11" t="s">
        <v>788</v>
      </c>
    </row>
    <row r="55" spans="1:16" ht="33.75">
      <c r="A55" s="78">
        <v>7</v>
      </c>
      <c r="B55" s="11" t="s">
        <v>8</v>
      </c>
      <c r="C55" s="64" t="s">
        <v>554</v>
      </c>
      <c r="D55" s="64"/>
      <c r="E55" s="64" t="s">
        <v>601</v>
      </c>
      <c r="F55" s="64"/>
      <c r="G55" s="12" t="s">
        <v>554</v>
      </c>
      <c r="H55" s="26">
        <v>4.5</v>
      </c>
      <c r="I55" s="26">
        <v>4.5</v>
      </c>
      <c r="J55" s="47">
        <v>4.5</v>
      </c>
      <c r="K55" s="50">
        <v>0</v>
      </c>
      <c r="L55" s="12" t="s">
        <v>9</v>
      </c>
      <c r="M55" s="11" t="s">
        <v>802</v>
      </c>
      <c r="P55" s="135">
        <f>38+19</f>
        <v>57</v>
      </c>
    </row>
    <row r="56" spans="1:16" ht="56.25" customHeight="1">
      <c r="A56" s="17">
        <v>8</v>
      </c>
      <c r="B56" s="11" t="s">
        <v>118</v>
      </c>
      <c r="C56" s="64" t="s">
        <v>554</v>
      </c>
      <c r="D56" s="64"/>
      <c r="E56" s="64" t="s">
        <v>604</v>
      </c>
      <c r="F56" s="64"/>
      <c r="G56" s="12" t="s">
        <v>554</v>
      </c>
      <c r="H56" s="26">
        <v>3</v>
      </c>
      <c r="I56" s="26">
        <v>3</v>
      </c>
      <c r="J56" s="47">
        <v>3</v>
      </c>
      <c r="K56" s="50">
        <f t="shared" si="4"/>
        <v>0</v>
      </c>
      <c r="L56" s="12" t="s">
        <v>9</v>
      </c>
      <c r="M56" s="11" t="s">
        <v>118</v>
      </c>
    </row>
    <row r="57" spans="1:16" ht="45" customHeight="1">
      <c r="A57" s="78">
        <v>9</v>
      </c>
      <c r="B57" s="11" t="s">
        <v>8</v>
      </c>
      <c r="C57" s="64" t="s">
        <v>554</v>
      </c>
      <c r="D57" s="64"/>
      <c r="E57" s="64" t="s">
        <v>610</v>
      </c>
      <c r="F57" s="64"/>
      <c r="G57" s="12" t="s">
        <v>554</v>
      </c>
      <c r="H57" s="26">
        <v>2.5</v>
      </c>
      <c r="I57" s="26">
        <v>2.5</v>
      </c>
      <c r="J57" s="47">
        <v>2.5</v>
      </c>
      <c r="K57" s="50">
        <f>H57-J57</f>
        <v>0</v>
      </c>
      <c r="L57" s="12" t="s">
        <v>9</v>
      </c>
      <c r="M57" s="11" t="s">
        <v>787</v>
      </c>
    </row>
    <row r="58" spans="1:16" ht="45" customHeight="1">
      <c r="A58" s="17">
        <v>10</v>
      </c>
      <c r="B58" s="11" t="s">
        <v>118</v>
      </c>
      <c r="C58" s="64" t="s">
        <v>554</v>
      </c>
      <c r="D58" s="64"/>
      <c r="E58" s="64" t="s">
        <v>684</v>
      </c>
      <c r="F58" s="64"/>
      <c r="G58" s="12" t="s">
        <v>554</v>
      </c>
      <c r="H58" s="26">
        <v>25</v>
      </c>
      <c r="I58" s="26">
        <v>25</v>
      </c>
      <c r="J58" s="47">
        <v>0</v>
      </c>
      <c r="K58" s="50">
        <f t="shared" si="4"/>
        <v>25</v>
      </c>
      <c r="L58" s="12" t="s">
        <v>12</v>
      </c>
      <c r="M58" s="11" t="s">
        <v>118</v>
      </c>
      <c r="P58" s="135">
        <f>334.5+4.03+147.8</f>
        <v>486.33</v>
      </c>
    </row>
    <row r="59" spans="1:16" ht="33.75" customHeight="1">
      <c r="A59" s="78">
        <v>11</v>
      </c>
      <c r="B59" s="11" t="s">
        <v>118</v>
      </c>
      <c r="C59" s="64" t="s">
        <v>554</v>
      </c>
      <c r="D59" s="64"/>
      <c r="E59" s="64" t="s">
        <v>685</v>
      </c>
      <c r="F59" s="64"/>
      <c r="G59" s="12" t="s">
        <v>554</v>
      </c>
      <c r="H59" s="26">
        <v>20</v>
      </c>
      <c r="I59" s="26">
        <v>20</v>
      </c>
      <c r="J59" s="47">
        <v>0</v>
      </c>
      <c r="K59" s="50">
        <f t="shared" si="4"/>
        <v>20</v>
      </c>
      <c r="L59" s="12" t="s">
        <v>12</v>
      </c>
      <c r="M59" s="11" t="s">
        <v>118</v>
      </c>
    </row>
    <row r="60" spans="1:16" ht="45" customHeight="1">
      <c r="A60" s="17">
        <v>12</v>
      </c>
      <c r="B60" s="11" t="s">
        <v>687</v>
      </c>
      <c r="C60" s="64" t="s">
        <v>554</v>
      </c>
      <c r="D60" s="64"/>
      <c r="E60" s="64" t="s">
        <v>686</v>
      </c>
      <c r="F60" s="64"/>
      <c r="G60" s="12" t="s">
        <v>554</v>
      </c>
      <c r="H60" s="26">
        <v>20</v>
      </c>
      <c r="I60" s="26">
        <v>20</v>
      </c>
      <c r="J60" s="47">
        <v>0</v>
      </c>
      <c r="K60" s="50">
        <f t="shared" si="4"/>
        <v>20</v>
      </c>
      <c r="L60" s="12" t="s">
        <v>12</v>
      </c>
      <c r="M60" s="11" t="s">
        <v>733</v>
      </c>
    </row>
    <row r="61" spans="1:16" ht="45" customHeight="1">
      <c r="A61" s="78">
        <v>13</v>
      </c>
      <c r="B61" s="11" t="s">
        <v>8</v>
      </c>
      <c r="C61" s="64" t="s">
        <v>554</v>
      </c>
      <c r="D61" s="64"/>
      <c r="E61" s="64" t="s">
        <v>691</v>
      </c>
      <c r="F61" s="64"/>
      <c r="G61" s="12" t="s">
        <v>554</v>
      </c>
      <c r="H61" s="26">
        <v>3.5</v>
      </c>
      <c r="I61" s="26">
        <v>3.5</v>
      </c>
      <c r="J61" s="47">
        <v>3.5</v>
      </c>
      <c r="K61" s="50">
        <f t="shared" si="4"/>
        <v>0</v>
      </c>
      <c r="L61" s="12" t="s">
        <v>9</v>
      </c>
      <c r="M61" s="11" t="s">
        <v>692</v>
      </c>
    </row>
    <row r="62" spans="1:16" ht="45" customHeight="1">
      <c r="A62" s="17">
        <v>14</v>
      </c>
      <c r="B62" s="11" t="s">
        <v>8</v>
      </c>
      <c r="C62" s="64" t="s">
        <v>554</v>
      </c>
      <c r="D62" s="64"/>
      <c r="E62" s="64" t="s">
        <v>693</v>
      </c>
      <c r="F62" s="64"/>
      <c r="G62" s="12" t="s">
        <v>554</v>
      </c>
      <c r="H62" s="26">
        <v>4</v>
      </c>
      <c r="I62" s="26">
        <v>4</v>
      </c>
      <c r="J62" s="47">
        <v>0</v>
      </c>
      <c r="K62" s="50">
        <f>H62-J62</f>
        <v>4</v>
      </c>
      <c r="L62" s="12" t="s">
        <v>12</v>
      </c>
      <c r="M62" s="11" t="s">
        <v>692</v>
      </c>
    </row>
    <row r="63" spans="1:16" ht="33.75" customHeight="1">
      <c r="A63" s="78">
        <v>15</v>
      </c>
      <c r="B63" s="11" t="s">
        <v>8</v>
      </c>
      <c r="C63" s="64" t="s">
        <v>554</v>
      </c>
      <c r="D63" s="64"/>
      <c r="E63" s="64" t="s">
        <v>694</v>
      </c>
      <c r="F63" s="64"/>
      <c r="G63" s="12" t="s">
        <v>554</v>
      </c>
      <c r="H63" s="26">
        <v>2</v>
      </c>
      <c r="I63" s="26">
        <v>2</v>
      </c>
      <c r="J63" s="47">
        <v>0</v>
      </c>
      <c r="K63" s="50">
        <f t="shared" si="4"/>
        <v>2</v>
      </c>
      <c r="L63" s="12" t="s">
        <v>12</v>
      </c>
      <c r="M63" s="11" t="s">
        <v>692</v>
      </c>
    </row>
    <row r="64" spans="1:16" ht="39.75" customHeight="1">
      <c r="A64" s="17">
        <v>16</v>
      </c>
      <c r="B64" s="11" t="s">
        <v>8</v>
      </c>
      <c r="C64" s="64" t="s">
        <v>554</v>
      </c>
      <c r="D64" s="64"/>
      <c r="E64" s="64" t="s">
        <v>695</v>
      </c>
      <c r="F64" s="64"/>
      <c r="G64" s="12" t="s">
        <v>554</v>
      </c>
      <c r="H64" s="26">
        <v>10</v>
      </c>
      <c r="I64" s="26">
        <v>10</v>
      </c>
      <c r="J64" s="47">
        <v>0</v>
      </c>
      <c r="K64" s="50">
        <f t="shared" si="4"/>
        <v>10</v>
      </c>
      <c r="L64" s="12" t="s">
        <v>12</v>
      </c>
      <c r="M64" s="11" t="s">
        <v>692</v>
      </c>
    </row>
    <row r="65" spans="1:13" ht="33.75">
      <c r="A65" s="78">
        <v>17</v>
      </c>
      <c r="B65" s="11" t="s">
        <v>8</v>
      </c>
      <c r="C65" s="64" t="s">
        <v>554</v>
      </c>
      <c r="D65" s="64"/>
      <c r="E65" s="64" t="s">
        <v>696</v>
      </c>
      <c r="F65" s="64"/>
      <c r="G65" s="12" t="s">
        <v>554</v>
      </c>
      <c r="H65" s="26">
        <v>2</v>
      </c>
      <c r="I65" s="26">
        <v>2</v>
      </c>
      <c r="J65" s="47">
        <v>0</v>
      </c>
      <c r="K65" s="50">
        <f t="shared" si="4"/>
        <v>2</v>
      </c>
      <c r="L65" s="12" t="s">
        <v>9</v>
      </c>
      <c r="M65" s="11" t="s">
        <v>692</v>
      </c>
    </row>
    <row r="66" spans="1:13" ht="33.75">
      <c r="A66" s="17">
        <v>18</v>
      </c>
      <c r="B66" s="11" t="s">
        <v>8</v>
      </c>
      <c r="C66" s="64" t="s">
        <v>554</v>
      </c>
      <c r="D66" s="64"/>
      <c r="E66" s="64" t="s">
        <v>699</v>
      </c>
      <c r="F66" s="64"/>
      <c r="G66" s="12" t="s">
        <v>554</v>
      </c>
      <c r="H66" s="26">
        <v>6.5</v>
      </c>
      <c r="I66" s="26">
        <v>6.5</v>
      </c>
      <c r="J66" s="47">
        <v>0</v>
      </c>
      <c r="K66" s="50">
        <f t="shared" si="4"/>
        <v>6.5</v>
      </c>
      <c r="L66" s="12" t="s">
        <v>12</v>
      </c>
      <c r="M66" s="11" t="s">
        <v>692</v>
      </c>
    </row>
    <row r="67" spans="1:13" ht="45">
      <c r="A67" s="78">
        <v>19</v>
      </c>
      <c r="B67" s="11" t="s">
        <v>8</v>
      </c>
      <c r="C67" s="64" t="s">
        <v>554</v>
      </c>
      <c r="D67" s="64"/>
      <c r="E67" s="64" t="s">
        <v>700</v>
      </c>
      <c r="F67" s="64"/>
      <c r="G67" s="12" t="s">
        <v>554</v>
      </c>
      <c r="H67" s="26">
        <v>2</v>
      </c>
      <c r="I67" s="26">
        <v>2</v>
      </c>
      <c r="J67" s="47">
        <v>2</v>
      </c>
      <c r="K67" s="50">
        <f t="shared" si="4"/>
        <v>0</v>
      </c>
      <c r="L67" s="12" t="s">
        <v>9</v>
      </c>
      <c r="M67" s="11" t="s">
        <v>787</v>
      </c>
    </row>
    <row r="68" spans="1:13" ht="45">
      <c r="A68" s="17">
        <v>20</v>
      </c>
      <c r="B68" s="11" t="s">
        <v>8</v>
      </c>
      <c r="C68" s="64" t="s">
        <v>554</v>
      </c>
      <c r="D68" s="64"/>
      <c r="E68" s="64" t="s">
        <v>701</v>
      </c>
      <c r="F68" s="64"/>
      <c r="G68" s="12" t="s">
        <v>554</v>
      </c>
      <c r="H68" s="26">
        <v>4</v>
      </c>
      <c r="I68" s="26">
        <v>4</v>
      </c>
      <c r="J68" s="47">
        <v>4</v>
      </c>
      <c r="K68" s="50">
        <f t="shared" si="4"/>
        <v>0</v>
      </c>
      <c r="L68" s="12" t="s">
        <v>9</v>
      </c>
      <c r="M68" s="11" t="s">
        <v>787</v>
      </c>
    </row>
    <row r="69" spans="1:13">
      <c r="A69" s="230" t="s">
        <v>659</v>
      </c>
      <c r="B69" s="230"/>
      <c r="C69" s="140"/>
      <c r="D69" s="140"/>
      <c r="E69" s="143"/>
      <c r="F69" s="140"/>
      <c r="G69" s="140"/>
      <c r="H69" s="141">
        <f>SUM(H49:H68)</f>
        <v>183.5</v>
      </c>
      <c r="I69" s="141">
        <f>SUM(I49:I68)</f>
        <v>183.5</v>
      </c>
      <c r="J69" s="141">
        <f>SUM(J49:J68)</f>
        <v>34</v>
      </c>
      <c r="K69" s="141">
        <f>SUM(K49:K68)</f>
        <v>149.5</v>
      </c>
      <c r="L69" s="142"/>
      <c r="M69" s="140"/>
    </row>
    <row r="70" spans="1:13" ht="15.75">
      <c r="A70" s="227" t="s">
        <v>880</v>
      </c>
      <c r="B70" s="227"/>
      <c r="C70" s="144"/>
      <c r="D70" s="144"/>
      <c r="E70" s="144"/>
      <c r="F70" s="144"/>
      <c r="G70" s="144"/>
      <c r="H70" s="145">
        <f>H69+H44</f>
        <v>486.33000000000004</v>
      </c>
      <c r="I70" s="145">
        <f t="shared" ref="I70:K70" si="5">I69+I44</f>
        <v>486.33000000000004</v>
      </c>
      <c r="J70" s="145">
        <f t="shared" si="5"/>
        <v>165.8</v>
      </c>
      <c r="K70" s="145">
        <f t="shared" si="5"/>
        <v>320.52999999999997</v>
      </c>
      <c r="L70" s="144"/>
      <c r="M70" s="144"/>
    </row>
    <row r="71" spans="1:13">
      <c r="J71" s="138"/>
    </row>
    <row r="78" spans="1:13">
      <c r="M78" s="138"/>
    </row>
    <row r="79" spans="1:13">
      <c r="L79" s="138"/>
    </row>
  </sheetData>
  <mergeCells count="7">
    <mergeCell ref="A70:B70"/>
    <mergeCell ref="A2:M2"/>
    <mergeCell ref="A44:B44"/>
    <mergeCell ref="A47:M47"/>
    <mergeCell ref="B48:M48"/>
    <mergeCell ref="A69:B69"/>
    <mergeCell ref="B3:O3"/>
  </mergeCells>
  <pageMargins left="0.70866141732283472" right="0.70866141732283472" top="0.74803149606299213" bottom="0.74803149606299213" header="0.31496062992125984" footer="0.31496062992125984"/>
  <pageSetup paperSize="9" scale="75" orientation="landscape" horizontalDpi="0" verticalDpi="0" r:id="rId1"/>
</worksheet>
</file>

<file path=xl/worksheets/sheet8.xml><?xml version="1.0" encoding="utf-8"?>
<worksheet xmlns="http://schemas.openxmlformats.org/spreadsheetml/2006/main" xmlns:r="http://schemas.openxmlformats.org/officeDocument/2006/relationships">
  <dimension ref="A1:M70"/>
  <sheetViews>
    <sheetView workbookViewId="0">
      <selection sqref="A1:XFD1048576"/>
    </sheetView>
  </sheetViews>
  <sheetFormatPr defaultRowHeight="15"/>
  <cols>
    <col min="1" max="1" width="9.140625" style="126"/>
    <col min="2" max="2" width="12.140625" style="124" customWidth="1"/>
    <col min="3" max="4" width="9.140625" style="124"/>
    <col min="5" max="5" width="43" style="127" customWidth="1"/>
    <col min="6" max="7" width="9.140625" style="124"/>
    <col min="8" max="8" width="10.42578125" style="128" customWidth="1"/>
    <col min="9" max="10" width="9.140625" style="129"/>
    <col min="11" max="11" width="9.140625" style="130"/>
    <col min="12" max="12" width="11.7109375" style="124" customWidth="1"/>
    <col min="13" max="13" width="20.5703125" style="124" customWidth="1"/>
    <col min="14" max="16384" width="9.140625" style="124"/>
  </cols>
  <sheetData>
    <row r="1" spans="1:13" ht="78.75">
      <c r="A1" s="118" t="s">
        <v>639</v>
      </c>
      <c r="B1" s="118" t="s">
        <v>7</v>
      </c>
      <c r="C1" s="118" t="s">
        <v>576</v>
      </c>
      <c r="D1" s="118" t="s">
        <v>640</v>
      </c>
      <c r="E1" s="118" t="s">
        <v>641</v>
      </c>
      <c r="F1" s="118" t="s">
        <v>642</v>
      </c>
      <c r="G1" s="118" t="s">
        <v>643</v>
      </c>
      <c r="H1" s="119" t="s">
        <v>644</v>
      </c>
      <c r="I1" s="119" t="s">
        <v>645</v>
      </c>
      <c r="J1" s="119" t="s">
        <v>646</v>
      </c>
      <c r="K1" s="119" t="s">
        <v>647</v>
      </c>
      <c r="L1" s="118" t="s">
        <v>648</v>
      </c>
      <c r="M1" s="118" t="s">
        <v>649</v>
      </c>
    </row>
    <row r="2" spans="1:13" ht="15.75">
      <c r="A2" s="234" t="s">
        <v>817</v>
      </c>
      <c r="B2" s="234"/>
      <c r="C2" s="234"/>
      <c r="D2" s="234"/>
      <c r="E2" s="234"/>
      <c r="F2" s="234"/>
      <c r="G2" s="234"/>
      <c r="H2" s="234"/>
      <c r="I2" s="234"/>
      <c r="J2" s="234"/>
      <c r="K2" s="234"/>
      <c r="L2" s="234"/>
      <c r="M2" s="234"/>
    </row>
    <row r="3" spans="1:13" ht="94.5">
      <c r="A3" s="118">
        <v>1</v>
      </c>
      <c r="B3" s="120" t="s">
        <v>8</v>
      </c>
      <c r="C3" s="118" t="s">
        <v>6</v>
      </c>
      <c r="D3" s="123">
        <v>500</v>
      </c>
      <c r="E3" s="120" t="s">
        <v>447</v>
      </c>
      <c r="F3" s="118"/>
      <c r="G3" s="118" t="s">
        <v>6</v>
      </c>
      <c r="H3" s="121">
        <v>15</v>
      </c>
      <c r="I3" s="121">
        <v>15</v>
      </c>
      <c r="J3" s="119">
        <v>15</v>
      </c>
      <c r="K3" s="119">
        <f t="shared" ref="K3:K63" si="0">H3-J3</f>
        <v>0</v>
      </c>
      <c r="L3" s="118" t="s">
        <v>9</v>
      </c>
      <c r="M3" s="120" t="s">
        <v>788</v>
      </c>
    </row>
    <row r="4" spans="1:13" ht="63">
      <c r="A4" s="118">
        <v>2</v>
      </c>
      <c r="B4" s="120" t="s">
        <v>119</v>
      </c>
      <c r="C4" s="118" t="s">
        <v>6</v>
      </c>
      <c r="D4" s="118"/>
      <c r="E4" s="120" t="s">
        <v>448</v>
      </c>
      <c r="F4" s="118"/>
      <c r="G4" s="118" t="s">
        <v>6</v>
      </c>
      <c r="H4" s="121">
        <v>20</v>
      </c>
      <c r="I4" s="121">
        <v>20</v>
      </c>
      <c r="J4" s="119">
        <v>20</v>
      </c>
      <c r="K4" s="119">
        <f t="shared" si="0"/>
        <v>0</v>
      </c>
      <c r="L4" s="118" t="s">
        <v>9</v>
      </c>
      <c r="M4" s="120" t="s">
        <v>118</v>
      </c>
    </row>
    <row r="5" spans="1:13" ht="31.5">
      <c r="A5" s="118">
        <v>3</v>
      </c>
      <c r="B5" s="120" t="s">
        <v>226</v>
      </c>
      <c r="C5" s="118" t="s">
        <v>6</v>
      </c>
      <c r="D5" s="118"/>
      <c r="E5" s="120" t="s">
        <v>449</v>
      </c>
      <c r="F5" s="118"/>
      <c r="G5" s="118" t="s">
        <v>6</v>
      </c>
      <c r="H5" s="121">
        <v>25</v>
      </c>
      <c r="I5" s="121">
        <v>25</v>
      </c>
      <c r="J5" s="119">
        <v>25</v>
      </c>
      <c r="K5" s="119">
        <f t="shared" si="0"/>
        <v>0</v>
      </c>
      <c r="L5" s="118" t="s">
        <v>9</v>
      </c>
      <c r="M5" s="120" t="s">
        <v>733</v>
      </c>
    </row>
    <row r="6" spans="1:13" ht="47.25">
      <c r="A6" s="118">
        <v>4</v>
      </c>
      <c r="B6" s="120" t="s">
        <v>10</v>
      </c>
      <c r="C6" s="118" t="s">
        <v>6</v>
      </c>
      <c r="D6" s="118"/>
      <c r="E6" s="120" t="s">
        <v>450</v>
      </c>
      <c r="F6" s="118"/>
      <c r="G6" s="118" t="s">
        <v>6</v>
      </c>
      <c r="H6" s="121">
        <v>4</v>
      </c>
      <c r="I6" s="121">
        <v>4</v>
      </c>
      <c r="J6" s="119">
        <v>4</v>
      </c>
      <c r="K6" s="119">
        <f t="shared" si="0"/>
        <v>0</v>
      </c>
      <c r="L6" s="118" t="s">
        <v>9</v>
      </c>
      <c r="M6" s="120" t="s">
        <v>512</v>
      </c>
    </row>
    <row r="7" spans="1:13" ht="31.5">
      <c r="A7" s="118">
        <v>5</v>
      </c>
      <c r="B7" s="120" t="s">
        <v>11</v>
      </c>
      <c r="C7" s="118" t="s">
        <v>6</v>
      </c>
      <c r="D7" s="118"/>
      <c r="E7" s="120" t="s">
        <v>465</v>
      </c>
      <c r="F7" s="118"/>
      <c r="G7" s="118" t="s">
        <v>6</v>
      </c>
      <c r="H7" s="121">
        <v>20</v>
      </c>
      <c r="I7" s="121">
        <v>20</v>
      </c>
      <c r="J7" s="119">
        <v>20</v>
      </c>
      <c r="K7" s="119">
        <f t="shared" si="0"/>
        <v>0</v>
      </c>
      <c r="L7" s="118" t="s">
        <v>9</v>
      </c>
      <c r="M7" s="120" t="s">
        <v>513</v>
      </c>
    </row>
    <row r="8" spans="1:13" ht="47.25">
      <c r="A8" s="118">
        <v>6</v>
      </c>
      <c r="B8" s="120" t="s">
        <v>341</v>
      </c>
      <c r="C8" s="118" t="s">
        <v>6</v>
      </c>
      <c r="D8" s="118"/>
      <c r="E8" s="120" t="s">
        <v>451</v>
      </c>
      <c r="F8" s="118"/>
      <c r="G8" s="118" t="s">
        <v>6</v>
      </c>
      <c r="H8" s="121">
        <v>25</v>
      </c>
      <c r="I8" s="121">
        <v>25</v>
      </c>
      <c r="J8" s="119">
        <v>25</v>
      </c>
      <c r="K8" s="119">
        <f t="shared" si="0"/>
        <v>0</v>
      </c>
      <c r="L8" s="118" t="s">
        <v>9</v>
      </c>
      <c r="M8" s="120" t="s">
        <v>341</v>
      </c>
    </row>
    <row r="9" spans="1:13" ht="47.25">
      <c r="A9" s="118">
        <v>7</v>
      </c>
      <c r="B9" s="120" t="s">
        <v>8</v>
      </c>
      <c r="C9" s="118" t="s">
        <v>6</v>
      </c>
      <c r="D9" s="118"/>
      <c r="E9" s="120" t="s">
        <v>452</v>
      </c>
      <c r="F9" s="118"/>
      <c r="G9" s="118" t="s">
        <v>6</v>
      </c>
      <c r="H9" s="121">
        <v>2</v>
      </c>
      <c r="I9" s="121">
        <v>2</v>
      </c>
      <c r="J9" s="119">
        <v>2</v>
      </c>
      <c r="K9" s="119">
        <f t="shared" si="0"/>
        <v>0</v>
      </c>
      <c r="L9" s="118" t="s">
        <v>9</v>
      </c>
      <c r="M9" s="120" t="s">
        <v>788</v>
      </c>
    </row>
    <row r="10" spans="1:13" ht="47.25">
      <c r="A10" s="118">
        <v>8</v>
      </c>
      <c r="B10" s="120" t="s">
        <v>8</v>
      </c>
      <c r="C10" s="118" t="s">
        <v>6</v>
      </c>
      <c r="D10" s="118"/>
      <c r="E10" s="120" t="s">
        <v>453</v>
      </c>
      <c r="F10" s="118"/>
      <c r="G10" s="118" t="s">
        <v>6</v>
      </c>
      <c r="H10" s="121">
        <v>2</v>
      </c>
      <c r="I10" s="121">
        <v>2</v>
      </c>
      <c r="J10" s="119">
        <v>2</v>
      </c>
      <c r="K10" s="119">
        <f t="shared" si="0"/>
        <v>0</v>
      </c>
      <c r="L10" s="118" t="s">
        <v>9</v>
      </c>
      <c r="M10" s="120" t="s">
        <v>788</v>
      </c>
    </row>
    <row r="11" spans="1:13" ht="47.25">
      <c r="A11" s="118">
        <v>9</v>
      </c>
      <c r="B11" s="120" t="s">
        <v>8</v>
      </c>
      <c r="C11" s="118" t="s">
        <v>6</v>
      </c>
      <c r="D11" s="118"/>
      <c r="E11" s="120" t="s">
        <v>454</v>
      </c>
      <c r="F11" s="118"/>
      <c r="G11" s="118" t="s">
        <v>6</v>
      </c>
      <c r="H11" s="121">
        <v>15</v>
      </c>
      <c r="I11" s="121">
        <v>15</v>
      </c>
      <c r="J11" s="119">
        <v>15</v>
      </c>
      <c r="K11" s="119">
        <f t="shared" si="0"/>
        <v>0</v>
      </c>
      <c r="L11" s="118" t="s">
        <v>9</v>
      </c>
      <c r="M11" s="120" t="s">
        <v>788</v>
      </c>
    </row>
    <row r="12" spans="1:13" ht="47.25">
      <c r="A12" s="118">
        <v>10</v>
      </c>
      <c r="B12" s="120" t="s">
        <v>8</v>
      </c>
      <c r="C12" s="118" t="s">
        <v>6</v>
      </c>
      <c r="D12" s="118"/>
      <c r="E12" s="120" t="s">
        <v>455</v>
      </c>
      <c r="F12" s="118"/>
      <c r="G12" s="118" t="s">
        <v>6</v>
      </c>
      <c r="H12" s="121">
        <v>1.1000000000000001</v>
      </c>
      <c r="I12" s="121">
        <v>1.1000000000000001</v>
      </c>
      <c r="J12" s="119">
        <v>1.1000000000000001</v>
      </c>
      <c r="K12" s="119">
        <f t="shared" si="0"/>
        <v>0</v>
      </c>
      <c r="L12" s="118" t="s">
        <v>9</v>
      </c>
      <c r="M12" s="120" t="s">
        <v>788</v>
      </c>
    </row>
    <row r="13" spans="1:13" ht="47.25">
      <c r="A13" s="118">
        <v>11</v>
      </c>
      <c r="B13" s="120" t="s">
        <v>8</v>
      </c>
      <c r="C13" s="118" t="s">
        <v>6</v>
      </c>
      <c r="D13" s="118"/>
      <c r="E13" s="120" t="s">
        <v>464</v>
      </c>
      <c r="F13" s="118"/>
      <c r="G13" s="118" t="s">
        <v>6</v>
      </c>
      <c r="H13" s="121">
        <v>8</v>
      </c>
      <c r="I13" s="121">
        <v>8</v>
      </c>
      <c r="J13" s="119">
        <v>8</v>
      </c>
      <c r="K13" s="119">
        <f t="shared" si="0"/>
        <v>0</v>
      </c>
      <c r="L13" s="118" t="s">
        <v>9</v>
      </c>
      <c r="M13" s="120" t="s">
        <v>788</v>
      </c>
    </row>
    <row r="14" spans="1:13" ht="47.25">
      <c r="A14" s="118">
        <v>12</v>
      </c>
      <c r="B14" s="120" t="s">
        <v>8</v>
      </c>
      <c r="C14" s="118" t="s">
        <v>6</v>
      </c>
      <c r="D14" s="118"/>
      <c r="E14" s="120" t="s">
        <v>456</v>
      </c>
      <c r="F14" s="118"/>
      <c r="G14" s="118" t="s">
        <v>6</v>
      </c>
      <c r="H14" s="121">
        <v>3</v>
      </c>
      <c r="I14" s="121">
        <v>3</v>
      </c>
      <c r="J14" s="119">
        <v>3</v>
      </c>
      <c r="K14" s="119">
        <f t="shared" si="0"/>
        <v>0</v>
      </c>
      <c r="L14" s="118" t="s">
        <v>9</v>
      </c>
      <c r="M14" s="120" t="s">
        <v>788</v>
      </c>
    </row>
    <row r="15" spans="1:13" ht="63">
      <c r="A15" s="118">
        <v>13</v>
      </c>
      <c r="B15" s="120" t="s">
        <v>8</v>
      </c>
      <c r="C15" s="118" t="s">
        <v>6</v>
      </c>
      <c r="D15" s="118"/>
      <c r="E15" s="120" t="s">
        <v>457</v>
      </c>
      <c r="F15" s="118"/>
      <c r="G15" s="118" t="s">
        <v>6</v>
      </c>
      <c r="H15" s="121">
        <v>3</v>
      </c>
      <c r="I15" s="121">
        <v>3</v>
      </c>
      <c r="J15" s="119">
        <v>3</v>
      </c>
      <c r="K15" s="119">
        <f t="shared" si="0"/>
        <v>0</v>
      </c>
      <c r="L15" s="118" t="s">
        <v>9</v>
      </c>
      <c r="M15" s="120" t="s">
        <v>744</v>
      </c>
    </row>
    <row r="16" spans="1:13" ht="63">
      <c r="A16" s="118">
        <v>14</v>
      </c>
      <c r="B16" s="120" t="s">
        <v>8</v>
      </c>
      <c r="C16" s="118" t="s">
        <v>6</v>
      </c>
      <c r="D16" s="118"/>
      <c r="E16" s="120" t="s">
        <v>458</v>
      </c>
      <c r="F16" s="118"/>
      <c r="G16" s="118" t="s">
        <v>6</v>
      </c>
      <c r="H16" s="121">
        <v>6</v>
      </c>
      <c r="I16" s="121">
        <v>6</v>
      </c>
      <c r="J16" s="119">
        <v>6</v>
      </c>
      <c r="K16" s="119">
        <f t="shared" si="0"/>
        <v>0</v>
      </c>
      <c r="L16" s="118" t="s">
        <v>9</v>
      </c>
      <c r="M16" s="120" t="s">
        <v>744</v>
      </c>
    </row>
    <row r="17" spans="1:13" ht="47.25">
      <c r="A17" s="118">
        <v>15</v>
      </c>
      <c r="B17" s="120" t="s">
        <v>8</v>
      </c>
      <c r="C17" s="118" t="s">
        <v>6</v>
      </c>
      <c r="D17" s="118"/>
      <c r="E17" s="120" t="s">
        <v>459</v>
      </c>
      <c r="F17" s="118"/>
      <c r="G17" s="118" t="s">
        <v>6</v>
      </c>
      <c r="H17" s="121">
        <v>0.7</v>
      </c>
      <c r="I17" s="121">
        <v>0.7</v>
      </c>
      <c r="J17" s="119">
        <v>0.7</v>
      </c>
      <c r="K17" s="119">
        <f t="shared" si="0"/>
        <v>0</v>
      </c>
      <c r="L17" s="118" t="s">
        <v>9</v>
      </c>
      <c r="M17" s="120" t="s">
        <v>787</v>
      </c>
    </row>
    <row r="18" spans="1:13" ht="173.25">
      <c r="A18" s="118">
        <v>16</v>
      </c>
      <c r="B18" s="120" t="s">
        <v>8</v>
      </c>
      <c r="C18" s="118" t="s">
        <v>6</v>
      </c>
      <c r="D18" s="118"/>
      <c r="E18" s="120" t="s">
        <v>460</v>
      </c>
      <c r="F18" s="118"/>
      <c r="G18" s="118" t="s">
        <v>6</v>
      </c>
      <c r="H18" s="121">
        <v>16</v>
      </c>
      <c r="I18" s="121">
        <v>16</v>
      </c>
      <c r="J18" s="119">
        <v>16</v>
      </c>
      <c r="K18" s="119">
        <f t="shared" si="0"/>
        <v>0</v>
      </c>
      <c r="L18" s="118" t="s">
        <v>9</v>
      </c>
      <c r="M18" s="120" t="s">
        <v>798</v>
      </c>
    </row>
    <row r="19" spans="1:13" ht="236.25">
      <c r="A19" s="118">
        <v>17</v>
      </c>
      <c r="B19" s="120" t="s">
        <v>227</v>
      </c>
      <c r="C19" s="118" t="s">
        <v>6</v>
      </c>
      <c r="D19" s="118"/>
      <c r="E19" s="120" t="s">
        <v>461</v>
      </c>
      <c r="F19" s="118"/>
      <c r="G19" s="118" t="s">
        <v>6</v>
      </c>
      <c r="H19" s="121">
        <v>24</v>
      </c>
      <c r="I19" s="121">
        <v>24</v>
      </c>
      <c r="J19" s="119">
        <v>24</v>
      </c>
      <c r="K19" s="119">
        <f t="shared" si="0"/>
        <v>0</v>
      </c>
      <c r="L19" s="118" t="s">
        <v>9</v>
      </c>
      <c r="M19" s="120" t="s">
        <v>550</v>
      </c>
    </row>
    <row r="20" spans="1:13" ht="47.25">
      <c r="A20" s="118">
        <v>18</v>
      </c>
      <c r="B20" s="120" t="s">
        <v>11</v>
      </c>
      <c r="C20" s="118" t="s">
        <v>6</v>
      </c>
      <c r="D20" s="118"/>
      <c r="E20" s="120" t="s">
        <v>462</v>
      </c>
      <c r="F20" s="118"/>
      <c r="G20" s="118" t="s">
        <v>6</v>
      </c>
      <c r="H20" s="121">
        <v>10</v>
      </c>
      <c r="I20" s="121">
        <v>10</v>
      </c>
      <c r="J20" s="119">
        <v>10</v>
      </c>
      <c r="K20" s="119">
        <f t="shared" si="0"/>
        <v>0</v>
      </c>
      <c r="L20" s="118" t="s">
        <v>9</v>
      </c>
      <c r="M20" s="120" t="s">
        <v>513</v>
      </c>
    </row>
    <row r="21" spans="1:13" ht="47.25">
      <c r="A21" s="118">
        <v>19</v>
      </c>
      <c r="B21" s="120" t="s">
        <v>8</v>
      </c>
      <c r="C21" s="118" t="s">
        <v>6</v>
      </c>
      <c r="D21" s="118"/>
      <c r="E21" s="120" t="s">
        <v>463</v>
      </c>
      <c r="F21" s="118"/>
      <c r="G21" s="118" t="s">
        <v>6</v>
      </c>
      <c r="H21" s="121">
        <v>3.8</v>
      </c>
      <c r="I21" s="121">
        <v>3.8</v>
      </c>
      <c r="J21" s="119">
        <v>3.8</v>
      </c>
      <c r="K21" s="119">
        <f t="shared" si="0"/>
        <v>0</v>
      </c>
      <c r="L21" s="118" t="s">
        <v>9</v>
      </c>
      <c r="M21" s="120" t="s">
        <v>788</v>
      </c>
    </row>
    <row r="22" spans="1:13" ht="47.25">
      <c r="A22" s="118">
        <v>20</v>
      </c>
      <c r="B22" s="120" t="s">
        <v>550</v>
      </c>
      <c r="C22" s="118" t="s">
        <v>6</v>
      </c>
      <c r="D22" s="118"/>
      <c r="E22" s="120" t="s">
        <v>517</v>
      </c>
      <c r="F22" s="118"/>
      <c r="G22" s="118" t="s">
        <v>6</v>
      </c>
      <c r="H22" s="119">
        <v>14.7</v>
      </c>
      <c r="I22" s="119">
        <v>14.7</v>
      </c>
      <c r="J22" s="119">
        <v>14.7</v>
      </c>
      <c r="K22" s="119">
        <f t="shared" si="0"/>
        <v>0</v>
      </c>
      <c r="L22" s="118" t="s">
        <v>9</v>
      </c>
      <c r="M22" s="120" t="s">
        <v>550</v>
      </c>
    </row>
    <row r="23" spans="1:13" ht="47.25">
      <c r="A23" s="118">
        <v>21</v>
      </c>
      <c r="B23" s="120" t="s">
        <v>550</v>
      </c>
      <c r="C23" s="118" t="s">
        <v>6</v>
      </c>
      <c r="D23" s="118"/>
      <c r="E23" s="120" t="s">
        <v>518</v>
      </c>
      <c r="F23" s="118"/>
      <c r="G23" s="118" t="s">
        <v>6</v>
      </c>
      <c r="H23" s="121">
        <v>2.2000000000000002</v>
      </c>
      <c r="I23" s="121">
        <v>2.2000000000000002</v>
      </c>
      <c r="J23" s="119">
        <v>2.2000000000000002</v>
      </c>
      <c r="K23" s="119">
        <f t="shared" si="0"/>
        <v>0</v>
      </c>
      <c r="L23" s="118" t="s">
        <v>9</v>
      </c>
      <c r="M23" s="120" t="s">
        <v>550</v>
      </c>
    </row>
    <row r="24" spans="1:13" ht="126">
      <c r="A24" s="118">
        <v>22</v>
      </c>
      <c r="B24" s="120" t="s">
        <v>551</v>
      </c>
      <c r="C24" s="118" t="s">
        <v>6</v>
      </c>
      <c r="D24" s="118"/>
      <c r="E24" s="120" t="s">
        <v>519</v>
      </c>
      <c r="F24" s="118"/>
      <c r="G24" s="118" t="s">
        <v>6</v>
      </c>
      <c r="H24" s="121">
        <v>7</v>
      </c>
      <c r="I24" s="121">
        <v>7</v>
      </c>
      <c r="J24" s="119">
        <v>7</v>
      </c>
      <c r="K24" s="119">
        <f t="shared" si="0"/>
        <v>0</v>
      </c>
      <c r="L24" s="118" t="s">
        <v>445</v>
      </c>
      <c r="M24" s="120" t="s">
        <v>513</v>
      </c>
    </row>
    <row r="25" spans="1:13" ht="47.25">
      <c r="A25" s="118">
        <v>23</v>
      </c>
      <c r="B25" s="120" t="s">
        <v>551</v>
      </c>
      <c r="C25" s="118" t="s">
        <v>6</v>
      </c>
      <c r="D25" s="118"/>
      <c r="E25" s="120" t="s">
        <v>462</v>
      </c>
      <c r="F25" s="118"/>
      <c r="G25" s="118" t="s">
        <v>6</v>
      </c>
      <c r="H25" s="121">
        <v>20</v>
      </c>
      <c r="I25" s="121">
        <v>20</v>
      </c>
      <c r="J25" s="119">
        <v>20</v>
      </c>
      <c r="K25" s="119">
        <f t="shared" si="0"/>
        <v>0</v>
      </c>
      <c r="L25" s="118" t="s">
        <v>9</v>
      </c>
      <c r="M25" s="120" t="s">
        <v>513</v>
      </c>
    </row>
    <row r="26" spans="1:13" ht="31.5">
      <c r="A26" s="118">
        <v>24</v>
      </c>
      <c r="B26" s="120" t="s">
        <v>552</v>
      </c>
      <c r="C26" s="118" t="s">
        <v>6</v>
      </c>
      <c r="D26" s="118"/>
      <c r="E26" s="120" t="s">
        <v>520</v>
      </c>
      <c r="F26" s="118"/>
      <c r="G26" s="118" t="s">
        <v>6</v>
      </c>
      <c r="H26" s="122">
        <v>20</v>
      </c>
      <c r="I26" s="122">
        <v>20</v>
      </c>
      <c r="J26" s="123">
        <v>0</v>
      </c>
      <c r="K26" s="123">
        <f t="shared" si="0"/>
        <v>20</v>
      </c>
      <c r="L26" s="118" t="s">
        <v>12</v>
      </c>
      <c r="M26" s="120" t="s">
        <v>822</v>
      </c>
    </row>
    <row r="27" spans="1:13" ht="31.5">
      <c r="A27" s="118">
        <v>25</v>
      </c>
      <c r="B27" s="120" t="s">
        <v>553</v>
      </c>
      <c r="C27" s="118" t="s">
        <v>6</v>
      </c>
      <c r="D27" s="118"/>
      <c r="E27" s="120" t="s">
        <v>521</v>
      </c>
      <c r="F27" s="118"/>
      <c r="G27" s="118" t="s">
        <v>6</v>
      </c>
      <c r="H27" s="122">
        <v>20</v>
      </c>
      <c r="I27" s="122">
        <v>20</v>
      </c>
      <c r="J27" s="123">
        <v>0</v>
      </c>
      <c r="K27" s="123">
        <f t="shared" si="0"/>
        <v>20</v>
      </c>
      <c r="L27" s="118" t="s">
        <v>12</v>
      </c>
      <c r="M27" s="120" t="s">
        <v>553</v>
      </c>
    </row>
    <row r="28" spans="1:13" ht="63">
      <c r="A28" s="118">
        <v>26</v>
      </c>
      <c r="B28" s="120" t="s">
        <v>118</v>
      </c>
      <c r="C28" s="118" t="s">
        <v>6</v>
      </c>
      <c r="D28" s="118"/>
      <c r="E28" s="120" t="s">
        <v>522</v>
      </c>
      <c r="F28" s="118"/>
      <c r="G28" s="118" t="s">
        <v>6</v>
      </c>
      <c r="H28" s="121">
        <v>20</v>
      </c>
      <c r="I28" s="121">
        <v>20</v>
      </c>
      <c r="J28" s="119">
        <v>20</v>
      </c>
      <c r="K28" s="119">
        <f t="shared" si="0"/>
        <v>0</v>
      </c>
      <c r="L28" s="118" t="s">
        <v>9</v>
      </c>
      <c r="M28" s="120" t="s">
        <v>118</v>
      </c>
    </row>
    <row r="29" spans="1:13" ht="47.25">
      <c r="A29" s="118">
        <v>27</v>
      </c>
      <c r="B29" s="120" t="s">
        <v>8</v>
      </c>
      <c r="C29" s="118" t="s">
        <v>6</v>
      </c>
      <c r="D29" s="118"/>
      <c r="E29" s="120" t="s">
        <v>523</v>
      </c>
      <c r="F29" s="118"/>
      <c r="G29" s="118" t="s">
        <v>6</v>
      </c>
      <c r="H29" s="121">
        <v>12</v>
      </c>
      <c r="I29" s="121">
        <v>12</v>
      </c>
      <c r="J29" s="119">
        <v>12</v>
      </c>
      <c r="K29" s="119">
        <f t="shared" si="0"/>
        <v>0</v>
      </c>
      <c r="L29" s="118" t="s">
        <v>9</v>
      </c>
      <c r="M29" s="120" t="s">
        <v>787</v>
      </c>
    </row>
    <row r="30" spans="1:13" ht="47.25">
      <c r="A30" s="118">
        <v>28</v>
      </c>
      <c r="B30" s="120" t="s">
        <v>8</v>
      </c>
      <c r="C30" s="118" t="s">
        <v>6</v>
      </c>
      <c r="D30" s="118"/>
      <c r="E30" s="120" t="s">
        <v>524</v>
      </c>
      <c r="F30" s="118"/>
      <c r="G30" s="118" t="s">
        <v>6</v>
      </c>
      <c r="H30" s="122">
        <v>10</v>
      </c>
      <c r="I30" s="122">
        <v>10</v>
      </c>
      <c r="J30" s="123">
        <v>0</v>
      </c>
      <c r="K30" s="123">
        <f t="shared" si="0"/>
        <v>10</v>
      </c>
      <c r="L30" s="118" t="s">
        <v>12</v>
      </c>
      <c r="M30" s="120" t="s">
        <v>787</v>
      </c>
    </row>
    <row r="31" spans="1:13" ht="47.25">
      <c r="A31" s="118">
        <v>29</v>
      </c>
      <c r="B31" s="120" t="s">
        <v>8</v>
      </c>
      <c r="C31" s="118" t="s">
        <v>6</v>
      </c>
      <c r="D31" s="118"/>
      <c r="E31" s="120" t="s">
        <v>525</v>
      </c>
      <c r="F31" s="118"/>
      <c r="G31" s="118" t="s">
        <v>6</v>
      </c>
      <c r="H31" s="121">
        <v>2.5</v>
      </c>
      <c r="I31" s="121">
        <v>2.5</v>
      </c>
      <c r="J31" s="119">
        <v>2.5</v>
      </c>
      <c r="K31" s="119">
        <f t="shared" si="0"/>
        <v>0</v>
      </c>
      <c r="L31" s="118" t="s">
        <v>9</v>
      </c>
      <c r="M31" s="120" t="s">
        <v>787</v>
      </c>
    </row>
    <row r="32" spans="1:13" ht="47.25">
      <c r="A32" s="118">
        <v>30</v>
      </c>
      <c r="B32" s="120" t="s">
        <v>8</v>
      </c>
      <c r="C32" s="118" t="s">
        <v>6</v>
      </c>
      <c r="D32" s="118"/>
      <c r="E32" s="120" t="s">
        <v>526</v>
      </c>
      <c r="F32" s="118"/>
      <c r="G32" s="118" t="s">
        <v>6</v>
      </c>
      <c r="H32" s="121">
        <v>2</v>
      </c>
      <c r="I32" s="121">
        <v>2</v>
      </c>
      <c r="J32" s="119">
        <v>2</v>
      </c>
      <c r="K32" s="119">
        <f t="shared" si="0"/>
        <v>0</v>
      </c>
      <c r="L32" s="118" t="s">
        <v>9</v>
      </c>
      <c r="M32" s="120" t="s">
        <v>787</v>
      </c>
    </row>
    <row r="33" spans="1:13" ht="47.25">
      <c r="A33" s="118">
        <v>31</v>
      </c>
      <c r="B33" s="120" t="s">
        <v>8</v>
      </c>
      <c r="C33" s="118" t="s">
        <v>6</v>
      </c>
      <c r="D33" s="118"/>
      <c r="E33" s="120" t="s">
        <v>527</v>
      </c>
      <c r="F33" s="118"/>
      <c r="G33" s="118" t="s">
        <v>6</v>
      </c>
      <c r="H33" s="121">
        <v>0.7</v>
      </c>
      <c r="I33" s="121">
        <v>0.7</v>
      </c>
      <c r="J33" s="119">
        <v>0.7</v>
      </c>
      <c r="K33" s="119">
        <f t="shared" si="0"/>
        <v>0</v>
      </c>
      <c r="L33" s="118" t="s">
        <v>9</v>
      </c>
      <c r="M33" s="120" t="s">
        <v>744</v>
      </c>
    </row>
    <row r="34" spans="1:13" ht="47.25">
      <c r="A34" s="118">
        <v>32</v>
      </c>
      <c r="B34" s="120" t="s">
        <v>8</v>
      </c>
      <c r="C34" s="118" t="s">
        <v>6</v>
      </c>
      <c r="D34" s="118"/>
      <c r="E34" s="120" t="s">
        <v>528</v>
      </c>
      <c r="F34" s="118"/>
      <c r="G34" s="118" t="s">
        <v>6</v>
      </c>
      <c r="H34" s="121">
        <v>10</v>
      </c>
      <c r="I34" s="121">
        <v>10</v>
      </c>
      <c r="J34" s="119">
        <v>10</v>
      </c>
      <c r="K34" s="119">
        <f t="shared" si="0"/>
        <v>0</v>
      </c>
      <c r="L34" s="118" t="s">
        <v>9</v>
      </c>
      <c r="M34" s="120" t="s">
        <v>799</v>
      </c>
    </row>
    <row r="35" spans="1:13" ht="31.5">
      <c r="A35" s="118">
        <v>33</v>
      </c>
      <c r="B35" s="120" t="s">
        <v>8</v>
      </c>
      <c r="C35" s="118" t="s">
        <v>6</v>
      </c>
      <c r="D35" s="118"/>
      <c r="E35" s="120" t="s">
        <v>529</v>
      </c>
      <c r="F35" s="118"/>
      <c r="G35" s="118" t="s">
        <v>6</v>
      </c>
      <c r="H35" s="121">
        <v>15</v>
      </c>
      <c r="I35" s="121">
        <v>15</v>
      </c>
      <c r="J35" s="119">
        <v>0</v>
      </c>
      <c r="K35" s="119">
        <f t="shared" si="0"/>
        <v>15</v>
      </c>
      <c r="L35" s="118" t="s">
        <v>9</v>
      </c>
      <c r="M35" s="120" t="s">
        <v>800</v>
      </c>
    </row>
    <row r="36" spans="1:13" ht="47.25">
      <c r="A36" s="118">
        <v>34</v>
      </c>
      <c r="B36" s="120" t="s">
        <v>8</v>
      </c>
      <c r="C36" s="118" t="s">
        <v>6</v>
      </c>
      <c r="D36" s="118"/>
      <c r="E36" s="120" t="s">
        <v>530</v>
      </c>
      <c r="F36" s="118"/>
      <c r="G36" s="118" t="s">
        <v>6</v>
      </c>
      <c r="H36" s="121">
        <v>7</v>
      </c>
      <c r="I36" s="121">
        <v>7</v>
      </c>
      <c r="J36" s="119">
        <v>7</v>
      </c>
      <c r="K36" s="119">
        <f t="shared" si="0"/>
        <v>0</v>
      </c>
      <c r="L36" s="118" t="s">
        <v>9</v>
      </c>
      <c r="M36" s="120" t="s">
        <v>788</v>
      </c>
    </row>
    <row r="37" spans="1:13" ht="47.25">
      <c r="A37" s="118">
        <v>35</v>
      </c>
      <c r="B37" s="120" t="s">
        <v>8</v>
      </c>
      <c r="C37" s="118" t="s">
        <v>6</v>
      </c>
      <c r="D37" s="118"/>
      <c r="E37" s="120" t="s">
        <v>531</v>
      </c>
      <c r="F37" s="118"/>
      <c r="G37" s="118" t="s">
        <v>6</v>
      </c>
      <c r="H37" s="121">
        <v>1.5</v>
      </c>
      <c r="I37" s="121">
        <v>1.5</v>
      </c>
      <c r="J37" s="119">
        <v>1.5</v>
      </c>
      <c r="K37" s="119">
        <f t="shared" si="0"/>
        <v>0</v>
      </c>
      <c r="L37" s="118" t="s">
        <v>9</v>
      </c>
      <c r="M37" s="120" t="s">
        <v>788</v>
      </c>
    </row>
    <row r="38" spans="1:13" ht="63">
      <c r="A38" s="118">
        <v>36</v>
      </c>
      <c r="B38" s="120" t="s">
        <v>8</v>
      </c>
      <c r="C38" s="118" t="s">
        <v>6</v>
      </c>
      <c r="D38" s="118"/>
      <c r="E38" s="120" t="s">
        <v>532</v>
      </c>
      <c r="F38" s="118"/>
      <c r="G38" s="118" t="s">
        <v>6</v>
      </c>
      <c r="H38" s="122">
        <v>2</v>
      </c>
      <c r="I38" s="122">
        <v>2</v>
      </c>
      <c r="J38" s="123">
        <v>0</v>
      </c>
      <c r="K38" s="123">
        <f t="shared" si="0"/>
        <v>2</v>
      </c>
      <c r="L38" s="118" t="s">
        <v>12</v>
      </c>
      <c r="M38" s="120" t="s">
        <v>821</v>
      </c>
    </row>
    <row r="39" spans="1:13" ht="63">
      <c r="A39" s="118">
        <v>37</v>
      </c>
      <c r="B39" s="120" t="s">
        <v>8</v>
      </c>
      <c r="C39" s="118" t="s">
        <v>6</v>
      </c>
      <c r="D39" s="118"/>
      <c r="E39" s="120" t="s">
        <v>533</v>
      </c>
      <c r="F39" s="118"/>
      <c r="G39" s="118" t="s">
        <v>6</v>
      </c>
      <c r="H39" s="121">
        <v>2</v>
      </c>
      <c r="I39" s="121">
        <v>2</v>
      </c>
      <c r="J39" s="119">
        <v>2</v>
      </c>
      <c r="K39" s="119">
        <f t="shared" si="0"/>
        <v>0</v>
      </c>
      <c r="L39" s="118" t="s">
        <v>9</v>
      </c>
      <c r="M39" s="120" t="s">
        <v>821</v>
      </c>
    </row>
    <row r="40" spans="1:13" ht="63">
      <c r="A40" s="118">
        <v>38</v>
      </c>
      <c r="B40" s="120" t="s">
        <v>8</v>
      </c>
      <c r="C40" s="118" t="s">
        <v>6</v>
      </c>
      <c r="D40" s="118"/>
      <c r="E40" s="120" t="s">
        <v>534</v>
      </c>
      <c r="F40" s="118"/>
      <c r="G40" s="118" t="s">
        <v>6</v>
      </c>
      <c r="H40" s="121">
        <v>2</v>
      </c>
      <c r="I40" s="121">
        <v>2</v>
      </c>
      <c r="J40" s="119">
        <v>2</v>
      </c>
      <c r="K40" s="119">
        <f t="shared" si="0"/>
        <v>0</v>
      </c>
      <c r="L40" s="118" t="s">
        <v>9</v>
      </c>
      <c r="M40" s="120" t="s">
        <v>821</v>
      </c>
    </row>
    <row r="41" spans="1:13" ht="63">
      <c r="A41" s="118">
        <v>39</v>
      </c>
      <c r="B41" s="120" t="s">
        <v>8</v>
      </c>
      <c r="C41" s="118" t="s">
        <v>6</v>
      </c>
      <c r="D41" s="118"/>
      <c r="E41" s="120" t="s">
        <v>535</v>
      </c>
      <c r="F41" s="118"/>
      <c r="G41" s="118" t="s">
        <v>6</v>
      </c>
      <c r="H41" s="121">
        <v>2</v>
      </c>
      <c r="I41" s="121">
        <v>2</v>
      </c>
      <c r="J41" s="119">
        <v>2</v>
      </c>
      <c r="K41" s="119">
        <f t="shared" si="0"/>
        <v>0</v>
      </c>
      <c r="L41" s="118" t="s">
        <v>445</v>
      </c>
      <c r="M41" s="120" t="s">
        <v>821</v>
      </c>
    </row>
    <row r="42" spans="1:13" ht="63">
      <c r="A42" s="118">
        <v>40</v>
      </c>
      <c r="B42" s="120" t="s">
        <v>8</v>
      </c>
      <c r="C42" s="118" t="s">
        <v>6</v>
      </c>
      <c r="D42" s="118"/>
      <c r="E42" s="120" t="s">
        <v>536</v>
      </c>
      <c r="F42" s="118"/>
      <c r="G42" s="118" t="s">
        <v>6</v>
      </c>
      <c r="H42" s="121">
        <v>2</v>
      </c>
      <c r="I42" s="121">
        <v>2</v>
      </c>
      <c r="J42" s="119">
        <v>2</v>
      </c>
      <c r="K42" s="119">
        <f t="shared" si="0"/>
        <v>0</v>
      </c>
      <c r="L42" s="118" t="s">
        <v>9</v>
      </c>
      <c r="M42" s="120" t="s">
        <v>821</v>
      </c>
    </row>
    <row r="43" spans="1:13" ht="63">
      <c r="A43" s="118">
        <v>41</v>
      </c>
      <c r="B43" s="120" t="s">
        <v>8</v>
      </c>
      <c r="C43" s="118" t="s">
        <v>6</v>
      </c>
      <c r="D43" s="118"/>
      <c r="E43" s="120" t="s">
        <v>537</v>
      </c>
      <c r="F43" s="118"/>
      <c r="G43" s="118" t="s">
        <v>6</v>
      </c>
      <c r="H43" s="121">
        <v>2</v>
      </c>
      <c r="I43" s="121">
        <v>2</v>
      </c>
      <c r="J43" s="119">
        <v>2</v>
      </c>
      <c r="K43" s="119">
        <f t="shared" si="0"/>
        <v>0</v>
      </c>
      <c r="L43" s="118" t="s">
        <v>9</v>
      </c>
      <c r="M43" s="120" t="s">
        <v>821</v>
      </c>
    </row>
    <row r="44" spans="1:13" ht="63">
      <c r="A44" s="118">
        <v>42</v>
      </c>
      <c r="B44" s="120" t="s">
        <v>8</v>
      </c>
      <c r="C44" s="118" t="s">
        <v>6</v>
      </c>
      <c r="D44" s="118"/>
      <c r="E44" s="120" t="s">
        <v>538</v>
      </c>
      <c r="F44" s="118"/>
      <c r="G44" s="118" t="s">
        <v>6</v>
      </c>
      <c r="H44" s="121">
        <v>2</v>
      </c>
      <c r="I44" s="121">
        <v>2</v>
      </c>
      <c r="J44" s="119">
        <v>2</v>
      </c>
      <c r="K44" s="119">
        <f t="shared" si="0"/>
        <v>0</v>
      </c>
      <c r="L44" s="118" t="s">
        <v>9</v>
      </c>
      <c r="M44" s="120" t="s">
        <v>821</v>
      </c>
    </row>
    <row r="45" spans="1:13" ht="63">
      <c r="A45" s="118">
        <v>43</v>
      </c>
      <c r="B45" s="120" t="s">
        <v>8</v>
      </c>
      <c r="C45" s="118" t="s">
        <v>6</v>
      </c>
      <c r="D45" s="118"/>
      <c r="E45" s="120" t="s">
        <v>818</v>
      </c>
      <c r="F45" s="118"/>
      <c r="G45" s="118" t="s">
        <v>6</v>
      </c>
      <c r="H45" s="121">
        <v>3.75</v>
      </c>
      <c r="I45" s="121">
        <v>3.75</v>
      </c>
      <c r="J45" s="119">
        <v>3.75</v>
      </c>
      <c r="K45" s="119">
        <f t="shared" si="0"/>
        <v>0</v>
      </c>
      <c r="L45" s="118" t="s">
        <v>9</v>
      </c>
      <c r="M45" s="120" t="s">
        <v>801</v>
      </c>
    </row>
    <row r="46" spans="1:13" ht="31.5">
      <c r="A46" s="118">
        <v>44</v>
      </c>
      <c r="B46" s="120" t="s">
        <v>8</v>
      </c>
      <c r="C46" s="118" t="s">
        <v>6</v>
      </c>
      <c r="D46" s="118"/>
      <c r="E46" s="120" t="s">
        <v>540</v>
      </c>
      <c r="F46" s="118"/>
      <c r="G46" s="118" t="s">
        <v>6</v>
      </c>
      <c r="H46" s="121">
        <v>3.3</v>
      </c>
      <c r="I46" s="121">
        <v>3.3</v>
      </c>
      <c r="J46" s="119">
        <v>3.3</v>
      </c>
      <c r="K46" s="119">
        <f t="shared" si="0"/>
        <v>0</v>
      </c>
      <c r="L46" s="118" t="s">
        <v>9</v>
      </c>
      <c r="M46" s="120" t="s">
        <v>802</v>
      </c>
    </row>
    <row r="47" spans="1:13" ht="31.5">
      <c r="A47" s="118">
        <v>45</v>
      </c>
      <c r="B47" s="120" t="s">
        <v>8</v>
      </c>
      <c r="C47" s="118" t="s">
        <v>6</v>
      </c>
      <c r="D47" s="118"/>
      <c r="E47" s="120" t="s">
        <v>541</v>
      </c>
      <c r="F47" s="118"/>
      <c r="G47" s="118" t="s">
        <v>6</v>
      </c>
      <c r="H47" s="121">
        <v>3.3</v>
      </c>
      <c r="I47" s="121">
        <v>3.3</v>
      </c>
      <c r="J47" s="119">
        <v>3.3</v>
      </c>
      <c r="K47" s="119">
        <f t="shared" si="0"/>
        <v>0</v>
      </c>
      <c r="L47" s="118" t="s">
        <v>9</v>
      </c>
      <c r="M47" s="120" t="s">
        <v>802</v>
      </c>
    </row>
    <row r="48" spans="1:13" ht="31.5">
      <c r="A48" s="118">
        <v>46</v>
      </c>
      <c r="B48" s="120" t="s">
        <v>8</v>
      </c>
      <c r="C48" s="118" t="s">
        <v>6</v>
      </c>
      <c r="D48" s="118"/>
      <c r="E48" s="120" t="s">
        <v>542</v>
      </c>
      <c r="F48" s="118"/>
      <c r="G48" s="118" t="s">
        <v>6</v>
      </c>
      <c r="H48" s="121">
        <v>3.3</v>
      </c>
      <c r="I48" s="121">
        <v>3.3</v>
      </c>
      <c r="J48" s="119">
        <v>3.3</v>
      </c>
      <c r="K48" s="119">
        <f t="shared" si="0"/>
        <v>0</v>
      </c>
      <c r="L48" s="118" t="s">
        <v>9</v>
      </c>
      <c r="M48" s="120" t="s">
        <v>802</v>
      </c>
    </row>
    <row r="49" spans="1:13" ht="31.5">
      <c r="A49" s="118">
        <v>47</v>
      </c>
      <c r="B49" s="120" t="s">
        <v>8</v>
      </c>
      <c r="C49" s="118" t="s">
        <v>6</v>
      </c>
      <c r="D49" s="118"/>
      <c r="E49" s="120" t="s">
        <v>543</v>
      </c>
      <c r="F49" s="118"/>
      <c r="G49" s="118" t="s">
        <v>6</v>
      </c>
      <c r="H49" s="121">
        <v>20</v>
      </c>
      <c r="I49" s="121">
        <v>20</v>
      </c>
      <c r="J49" s="119">
        <v>20</v>
      </c>
      <c r="K49" s="119">
        <f t="shared" si="0"/>
        <v>0</v>
      </c>
      <c r="L49" s="118" t="s">
        <v>9</v>
      </c>
      <c r="M49" s="120" t="s">
        <v>803</v>
      </c>
    </row>
    <row r="50" spans="1:13" ht="47.25">
      <c r="A50" s="118">
        <v>48</v>
      </c>
      <c r="B50" s="120" t="s">
        <v>8</v>
      </c>
      <c r="C50" s="118" t="s">
        <v>6</v>
      </c>
      <c r="D50" s="118"/>
      <c r="E50" s="120" t="s">
        <v>544</v>
      </c>
      <c r="F50" s="118"/>
      <c r="G50" s="118" t="s">
        <v>6</v>
      </c>
      <c r="H50" s="121">
        <v>4</v>
      </c>
      <c r="I50" s="121">
        <v>4</v>
      </c>
      <c r="J50" s="119">
        <v>4</v>
      </c>
      <c r="K50" s="119">
        <f t="shared" si="0"/>
        <v>0</v>
      </c>
      <c r="L50" s="118" t="s">
        <v>9</v>
      </c>
      <c r="M50" s="120" t="s">
        <v>804</v>
      </c>
    </row>
    <row r="51" spans="1:13" ht="63">
      <c r="A51" s="118">
        <v>49</v>
      </c>
      <c r="B51" s="120" t="s">
        <v>8</v>
      </c>
      <c r="C51" s="118" t="s">
        <v>6</v>
      </c>
      <c r="D51" s="118"/>
      <c r="E51" s="120" t="s">
        <v>545</v>
      </c>
      <c r="F51" s="118"/>
      <c r="G51" s="118" t="s">
        <v>6</v>
      </c>
      <c r="H51" s="121">
        <v>6</v>
      </c>
      <c r="I51" s="121">
        <v>6</v>
      </c>
      <c r="J51" s="119">
        <v>6</v>
      </c>
      <c r="K51" s="119">
        <f t="shared" si="0"/>
        <v>0</v>
      </c>
      <c r="L51" s="118" t="s">
        <v>9</v>
      </c>
      <c r="M51" s="120" t="s">
        <v>787</v>
      </c>
    </row>
    <row r="52" spans="1:13" s="125" customFormat="1" ht="47.25">
      <c r="A52" s="118">
        <v>50</v>
      </c>
      <c r="B52" s="120" t="s">
        <v>8</v>
      </c>
      <c r="C52" s="118" t="s">
        <v>6</v>
      </c>
      <c r="D52" s="118"/>
      <c r="E52" s="120" t="s">
        <v>546</v>
      </c>
      <c r="F52" s="118"/>
      <c r="G52" s="118" t="s">
        <v>6</v>
      </c>
      <c r="H52" s="121">
        <v>12</v>
      </c>
      <c r="I52" s="121">
        <v>12</v>
      </c>
      <c r="J52" s="119">
        <v>12</v>
      </c>
      <c r="K52" s="119">
        <f t="shared" si="0"/>
        <v>0</v>
      </c>
      <c r="L52" s="118" t="s">
        <v>9</v>
      </c>
      <c r="M52" s="120" t="s">
        <v>788</v>
      </c>
    </row>
    <row r="53" spans="1:13" ht="47.25">
      <c r="A53" s="118">
        <v>51</v>
      </c>
      <c r="B53" s="120" t="s">
        <v>8</v>
      </c>
      <c r="C53" s="120" t="s">
        <v>6</v>
      </c>
      <c r="D53" s="120"/>
      <c r="E53" s="120" t="s">
        <v>547</v>
      </c>
      <c r="F53" s="120"/>
      <c r="G53" s="120" t="s">
        <v>6</v>
      </c>
      <c r="H53" s="121">
        <v>4.5999999999999996</v>
      </c>
      <c r="I53" s="121">
        <v>4.5999999999999996</v>
      </c>
      <c r="J53" s="121">
        <v>4.5999999999999996</v>
      </c>
      <c r="K53" s="121">
        <f t="shared" si="0"/>
        <v>0</v>
      </c>
      <c r="L53" s="120" t="s">
        <v>9</v>
      </c>
      <c r="M53" s="120" t="s">
        <v>787</v>
      </c>
    </row>
    <row r="54" spans="1:13" ht="47.25">
      <c r="A54" s="118">
        <v>52</v>
      </c>
      <c r="B54" s="120" t="s">
        <v>8</v>
      </c>
      <c r="C54" s="118" t="s">
        <v>6</v>
      </c>
      <c r="D54" s="118"/>
      <c r="E54" s="120" t="s">
        <v>819</v>
      </c>
      <c r="F54" s="118"/>
      <c r="G54" s="118" t="s">
        <v>6</v>
      </c>
      <c r="H54" s="120">
        <v>8.65</v>
      </c>
      <c r="I54" s="120">
        <v>8.65</v>
      </c>
      <c r="J54" s="123">
        <v>0</v>
      </c>
      <c r="K54" s="123">
        <f t="shared" si="0"/>
        <v>8.65</v>
      </c>
      <c r="L54" s="118" t="s">
        <v>12</v>
      </c>
      <c r="M54" s="118" t="s">
        <v>744</v>
      </c>
    </row>
    <row r="55" spans="1:13" ht="63">
      <c r="A55" s="118">
        <v>53</v>
      </c>
      <c r="B55" s="120" t="s">
        <v>8</v>
      </c>
      <c r="C55" s="118" t="s">
        <v>6</v>
      </c>
      <c r="D55" s="118"/>
      <c r="E55" s="120" t="s">
        <v>549</v>
      </c>
      <c r="F55" s="118"/>
      <c r="G55" s="118" t="s">
        <v>6</v>
      </c>
      <c r="H55" s="121">
        <v>2</v>
      </c>
      <c r="I55" s="121">
        <v>2</v>
      </c>
      <c r="J55" s="119">
        <v>2</v>
      </c>
      <c r="K55" s="119">
        <f t="shared" si="0"/>
        <v>0</v>
      </c>
      <c r="L55" s="118" t="s">
        <v>9</v>
      </c>
      <c r="M55" s="120" t="s">
        <v>805</v>
      </c>
    </row>
    <row r="56" spans="1:13" ht="31.5">
      <c r="A56" s="118">
        <v>54</v>
      </c>
      <c r="B56" s="120" t="s">
        <v>8</v>
      </c>
      <c r="C56" s="118" t="s">
        <v>6</v>
      </c>
      <c r="D56" s="118"/>
      <c r="E56" s="120" t="s">
        <v>577</v>
      </c>
      <c r="F56" s="118"/>
      <c r="G56" s="118" t="s">
        <v>6</v>
      </c>
      <c r="H56" s="121">
        <v>12.37</v>
      </c>
      <c r="I56" s="121">
        <v>12.37</v>
      </c>
      <c r="J56" s="119">
        <v>12.37</v>
      </c>
      <c r="K56" s="119">
        <f t="shared" si="0"/>
        <v>0</v>
      </c>
      <c r="L56" s="118" t="s">
        <v>9</v>
      </c>
      <c r="M56" s="120" t="s">
        <v>788</v>
      </c>
    </row>
    <row r="57" spans="1:13" ht="47.25">
      <c r="A57" s="118">
        <v>55</v>
      </c>
      <c r="B57" s="120" t="s">
        <v>8</v>
      </c>
      <c r="C57" s="118" t="s">
        <v>6</v>
      </c>
      <c r="D57" s="118"/>
      <c r="E57" s="120" t="s">
        <v>578</v>
      </c>
      <c r="F57" s="118"/>
      <c r="G57" s="118" t="s">
        <v>6</v>
      </c>
      <c r="H57" s="121">
        <v>3.87</v>
      </c>
      <c r="I57" s="121">
        <v>3.87</v>
      </c>
      <c r="J57" s="119">
        <v>3.87</v>
      </c>
      <c r="K57" s="119">
        <f t="shared" si="0"/>
        <v>0</v>
      </c>
      <c r="L57" s="118" t="s">
        <v>9</v>
      </c>
      <c r="M57" s="120" t="s">
        <v>788</v>
      </c>
    </row>
    <row r="58" spans="1:13" ht="47.25">
      <c r="A58" s="118">
        <v>56</v>
      </c>
      <c r="B58" s="120" t="s">
        <v>8</v>
      </c>
      <c r="C58" s="118" t="s">
        <v>6</v>
      </c>
      <c r="D58" s="118"/>
      <c r="E58" s="120" t="s">
        <v>579</v>
      </c>
      <c r="F58" s="118"/>
      <c r="G58" s="118" t="s">
        <v>6</v>
      </c>
      <c r="H58" s="121">
        <v>3.76</v>
      </c>
      <c r="I58" s="121">
        <v>3.76</v>
      </c>
      <c r="J58" s="119">
        <v>3.76</v>
      </c>
      <c r="K58" s="119">
        <f t="shared" si="0"/>
        <v>0</v>
      </c>
      <c r="L58" s="118" t="s">
        <v>9</v>
      </c>
      <c r="M58" s="120" t="s">
        <v>806</v>
      </c>
    </row>
    <row r="59" spans="1:13" ht="78.75">
      <c r="A59" s="118">
        <v>57</v>
      </c>
      <c r="B59" s="120" t="s">
        <v>8</v>
      </c>
      <c r="C59" s="118" t="s">
        <v>6</v>
      </c>
      <c r="D59" s="118"/>
      <c r="E59" s="120" t="s">
        <v>820</v>
      </c>
      <c r="F59" s="118"/>
      <c r="G59" s="118" t="s">
        <v>6</v>
      </c>
      <c r="H59" s="121">
        <v>11</v>
      </c>
      <c r="I59" s="121">
        <v>11</v>
      </c>
      <c r="J59" s="119">
        <v>11</v>
      </c>
      <c r="K59" s="119">
        <f t="shared" si="0"/>
        <v>0</v>
      </c>
      <c r="L59" s="118" t="s">
        <v>9</v>
      </c>
      <c r="M59" s="120" t="s">
        <v>788</v>
      </c>
    </row>
    <row r="60" spans="1:13" ht="47.25">
      <c r="A60" s="118">
        <v>58</v>
      </c>
      <c r="B60" s="120" t="s">
        <v>8</v>
      </c>
      <c r="C60" s="118" t="s">
        <v>6</v>
      </c>
      <c r="D60" s="118"/>
      <c r="E60" s="120" t="s">
        <v>724</v>
      </c>
      <c r="F60" s="118"/>
      <c r="G60" s="118" t="s">
        <v>6</v>
      </c>
      <c r="H60" s="121">
        <v>0.5</v>
      </c>
      <c r="I60" s="121">
        <v>0.5</v>
      </c>
      <c r="J60" s="119">
        <v>0.5</v>
      </c>
      <c r="K60" s="119">
        <f t="shared" si="0"/>
        <v>0</v>
      </c>
      <c r="L60" s="118" t="s">
        <v>9</v>
      </c>
      <c r="M60" s="120" t="s">
        <v>788</v>
      </c>
    </row>
    <row r="61" spans="1:13" ht="31.5">
      <c r="A61" s="118">
        <v>59</v>
      </c>
      <c r="B61" s="120" t="s">
        <v>8</v>
      </c>
      <c r="C61" s="118" t="s">
        <v>6</v>
      </c>
      <c r="D61" s="118"/>
      <c r="E61" s="120" t="s">
        <v>725</v>
      </c>
      <c r="F61" s="118"/>
      <c r="G61" s="118" t="s">
        <v>6</v>
      </c>
      <c r="H61" s="121">
        <v>10</v>
      </c>
      <c r="I61" s="121">
        <v>10</v>
      </c>
      <c r="J61" s="119">
        <v>10</v>
      </c>
      <c r="K61" s="119">
        <f t="shared" si="0"/>
        <v>0</v>
      </c>
      <c r="L61" s="118" t="s">
        <v>9</v>
      </c>
      <c r="M61" s="120" t="s">
        <v>788</v>
      </c>
    </row>
    <row r="62" spans="1:13" ht="47.25">
      <c r="A62" s="118">
        <v>60</v>
      </c>
      <c r="B62" s="120" t="s">
        <v>8</v>
      </c>
      <c r="C62" s="118" t="s">
        <v>6</v>
      </c>
      <c r="D62" s="118"/>
      <c r="E62" s="120" t="s">
        <v>726</v>
      </c>
      <c r="F62" s="118"/>
      <c r="G62" s="118" t="s">
        <v>6</v>
      </c>
      <c r="H62" s="121">
        <v>10</v>
      </c>
      <c r="I62" s="121">
        <v>10</v>
      </c>
      <c r="J62" s="119">
        <v>10</v>
      </c>
      <c r="K62" s="119">
        <f t="shared" si="0"/>
        <v>0</v>
      </c>
      <c r="L62" s="118" t="s">
        <v>9</v>
      </c>
      <c r="M62" s="120" t="s">
        <v>788</v>
      </c>
    </row>
    <row r="63" spans="1:13" ht="15.75">
      <c r="A63" s="235" t="s">
        <v>659</v>
      </c>
      <c r="B63" s="235"/>
      <c r="C63" s="118"/>
      <c r="D63" s="118"/>
      <c r="E63" s="120"/>
      <c r="F63" s="118"/>
      <c r="G63" s="118"/>
      <c r="H63" s="122">
        <f>SUM(H3:H62)</f>
        <v>504.6</v>
      </c>
      <c r="I63" s="122">
        <f>SUM(I3:I62)</f>
        <v>504.6</v>
      </c>
      <c r="J63" s="122">
        <f>SUM(J3:J62)</f>
        <v>428.95000000000005</v>
      </c>
      <c r="K63" s="123">
        <f t="shared" si="0"/>
        <v>75.649999999999977</v>
      </c>
      <c r="L63" s="118"/>
      <c r="M63" s="120"/>
    </row>
    <row r="65" spans="6:12">
      <c r="L65" s="124">
        <f>18.65-60.65</f>
        <v>-42</v>
      </c>
    </row>
    <row r="66" spans="6:12">
      <c r="F66" s="131"/>
      <c r="G66" s="131"/>
      <c r="H66" s="132"/>
      <c r="I66" s="133"/>
      <c r="J66" s="133"/>
      <c r="K66" s="134"/>
      <c r="L66" s="131"/>
    </row>
    <row r="67" spans="6:12">
      <c r="J67" s="129">
        <f>5+0.52+0.61</f>
        <v>6.13</v>
      </c>
      <c r="K67" s="130">
        <f>J67-5.05</f>
        <v>1.08</v>
      </c>
    </row>
    <row r="70" spans="6:12">
      <c r="J70" s="129">
        <f>'RS 2017-18'!J71</f>
        <v>0</v>
      </c>
    </row>
  </sheetData>
  <mergeCells count="2">
    <mergeCell ref="A2:M2"/>
    <mergeCell ref="A63:B63"/>
  </mergeCells>
  <pageMargins left="0.70866141732283472" right="0.70866141732283472" top="0.74803149606299213" bottom="0.74803149606299213" header="0.31496062992125984" footer="0.31496062992125984"/>
  <pageSetup paperSize="9" scale="75" orientation="landscape" horizontalDpi="0" verticalDpi="0" r:id="rId1"/>
</worksheet>
</file>

<file path=xl/worksheets/sheet9.xml><?xml version="1.0" encoding="utf-8"?>
<worksheet xmlns="http://schemas.openxmlformats.org/spreadsheetml/2006/main" xmlns:r="http://schemas.openxmlformats.org/officeDocument/2006/relationships">
  <dimension ref="A1:O52"/>
  <sheetViews>
    <sheetView workbookViewId="0">
      <selection sqref="A1:M49"/>
    </sheetView>
  </sheetViews>
  <sheetFormatPr defaultRowHeight="15"/>
  <cols>
    <col min="1" max="4" width="9.140625" style="80"/>
    <col min="5" max="5" width="30.85546875" style="80" customWidth="1"/>
    <col min="6" max="11" width="9.140625" style="80"/>
    <col min="12" max="12" width="10.5703125" style="80" customWidth="1"/>
    <col min="13" max="13" width="21.140625" style="80" customWidth="1"/>
    <col min="14" max="16384" width="9.140625" style="80"/>
  </cols>
  <sheetData>
    <row r="1" spans="1:13" s="31" customFormat="1" ht="49.5" customHeight="1">
      <c r="A1" s="108" t="s">
        <v>639</v>
      </c>
      <c r="B1" s="108" t="s">
        <v>7</v>
      </c>
      <c r="C1" s="108" t="s">
        <v>576</v>
      </c>
      <c r="D1" s="108" t="s">
        <v>640</v>
      </c>
      <c r="E1" s="108" t="s">
        <v>641</v>
      </c>
      <c r="F1" s="108" t="s">
        <v>642</v>
      </c>
      <c r="G1" s="108" t="s">
        <v>643</v>
      </c>
      <c r="H1" s="108" t="s">
        <v>644</v>
      </c>
      <c r="I1" s="108" t="s">
        <v>645</v>
      </c>
      <c r="J1" s="108" t="s">
        <v>646</v>
      </c>
      <c r="K1" s="108" t="s">
        <v>647</v>
      </c>
      <c r="L1" s="108" t="s">
        <v>648</v>
      </c>
      <c r="M1" s="108" t="s">
        <v>649</v>
      </c>
    </row>
    <row r="2" spans="1:13" s="31" customFormat="1" ht="26.25" customHeight="1">
      <c r="A2" s="236" t="s">
        <v>817</v>
      </c>
      <c r="B2" s="236"/>
      <c r="C2" s="236"/>
      <c r="D2" s="236"/>
      <c r="E2" s="236"/>
      <c r="F2" s="236"/>
      <c r="G2" s="236"/>
      <c r="H2" s="236"/>
      <c r="I2" s="236"/>
      <c r="J2" s="236"/>
      <c r="K2" s="236"/>
      <c r="L2" s="236"/>
      <c r="M2" s="236"/>
    </row>
    <row r="3" spans="1:13" ht="47.25" customHeight="1">
      <c r="A3" s="21">
        <v>1</v>
      </c>
      <c r="B3" s="103" t="s">
        <v>8</v>
      </c>
      <c r="C3" s="21" t="s">
        <v>5</v>
      </c>
      <c r="D3" s="18">
        <v>500</v>
      </c>
      <c r="E3" s="103" t="s">
        <v>400</v>
      </c>
      <c r="F3" s="21"/>
      <c r="G3" s="102" t="s">
        <v>5</v>
      </c>
      <c r="H3" s="114">
        <v>3</v>
      </c>
      <c r="I3" s="114">
        <v>3</v>
      </c>
      <c r="J3" s="18">
        <v>3</v>
      </c>
      <c r="K3" s="18">
        <f t="shared" ref="K3:K48" si="0">H3-J3</f>
        <v>0</v>
      </c>
      <c r="L3" s="114" t="s">
        <v>445</v>
      </c>
      <c r="M3" s="103" t="s">
        <v>801</v>
      </c>
    </row>
    <row r="4" spans="1:13" ht="47.25" customHeight="1">
      <c r="A4" s="21">
        <v>2</v>
      </c>
      <c r="B4" s="109" t="s">
        <v>8</v>
      </c>
      <c r="C4" s="108" t="s">
        <v>5</v>
      </c>
      <c r="D4" s="108"/>
      <c r="E4" s="109" t="s">
        <v>401</v>
      </c>
      <c r="F4" s="108"/>
      <c r="G4" s="104" t="s">
        <v>5</v>
      </c>
      <c r="H4" s="115">
        <v>3</v>
      </c>
      <c r="I4" s="115">
        <v>3</v>
      </c>
      <c r="J4" s="106">
        <v>3</v>
      </c>
      <c r="K4" s="18">
        <f t="shared" si="0"/>
        <v>0</v>
      </c>
      <c r="L4" s="115" t="s">
        <v>445</v>
      </c>
      <c r="M4" s="109" t="s">
        <v>787</v>
      </c>
    </row>
    <row r="5" spans="1:13" ht="47.25" customHeight="1">
      <c r="A5" s="21">
        <v>3</v>
      </c>
      <c r="B5" s="109" t="s">
        <v>8</v>
      </c>
      <c r="C5" s="108" t="s">
        <v>5</v>
      </c>
      <c r="D5" s="108"/>
      <c r="E5" s="109" t="s">
        <v>402</v>
      </c>
      <c r="F5" s="108"/>
      <c r="G5" s="104" t="s">
        <v>5</v>
      </c>
      <c r="H5" s="115">
        <v>4</v>
      </c>
      <c r="I5" s="115">
        <v>4</v>
      </c>
      <c r="J5" s="106">
        <v>4</v>
      </c>
      <c r="K5" s="18">
        <f t="shared" si="0"/>
        <v>0</v>
      </c>
      <c r="L5" s="115" t="s">
        <v>445</v>
      </c>
      <c r="M5" s="109" t="s">
        <v>787</v>
      </c>
    </row>
    <row r="6" spans="1:13" ht="47.25" customHeight="1">
      <c r="A6" s="21">
        <v>4</v>
      </c>
      <c r="B6" s="109" t="s">
        <v>8</v>
      </c>
      <c r="C6" s="108" t="s">
        <v>5</v>
      </c>
      <c r="D6" s="108"/>
      <c r="E6" s="109" t="s">
        <v>446</v>
      </c>
      <c r="F6" s="108"/>
      <c r="G6" s="104" t="s">
        <v>5</v>
      </c>
      <c r="H6" s="115">
        <v>1.3</v>
      </c>
      <c r="I6" s="115">
        <v>1.3</v>
      </c>
      <c r="J6" s="106">
        <v>1.3</v>
      </c>
      <c r="K6" s="18">
        <f t="shared" si="0"/>
        <v>0</v>
      </c>
      <c r="L6" s="115" t="s">
        <v>445</v>
      </c>
      <c r="M6" s="109" t="s">
        <v>787</v>
      </c>
    </row>
    <row r="7" spans="1:13" ht="47.25" customHeight="1">
      <c r="A7" s="21">
        <v>5</v>
      </c>
      <c r="B7" s="109" t="s">
        <v>8</v>
      </c>
      <c r="C7" s="108" t="s">
        <v>5</v>
      </c>
      <c r="D7" s="108"/>
      <c r="E7" s="109" t="s">
        <v>403</v>
      </c>
      <c r="F7" s="108"/>
      <c r="G7" s="104" t="s">
        <v>5</v>
      </c>
      <c r="H7" s="115">
        <v>3</v>
      </c>
      <c r="I7" s="115">
        <v>3</v>
      </c>
      <c r="J7" s="106">
        <v>3</v>
      </c>
      <c r="K7" s="18">
        <f t="shared" si="0"/>
        <v>0</v>
      </c>
      <c r="L7" s="115" t="s">
        <v>445</v>
      </c>
      <c r="M7" s="109" t="s">
        <v>744</v>
      </c>
    </row>
    <row r="8" spans="1:13" ht="47.25" customHeight="1">
      <c r="A8" s="21">
        <v>6</v>
      </c>
      <c r="B8" s="109" t="s">
        <v>8</v>
      </c>
      <c r="C8" s="108" t="s">
        <v>5</v>
      </c>
      <c r="D8" s="108"/>
      <c r="E8" s="109" t="s">
        <v>404</v>
      </c>
      <c r="F8" s="108"/>
      <c r="G8" s="104" t="s">
        <v>5</v>
      </c>
      <c r="H8" s="115">
        <v>1</v>
      </c>
      <c r="I8" s="115">
        <v>1</v>
      </c>
      <c r="J8" s="106">
        <v>1</v>
      </c>
      <c r="K8" s="18">
        <f t="shared" si="0"/>
        <v>0</v>
      </c>
      <c r="L8" s="115" t="s">
        <v>445</v>
      </c>
      <c r="M8" s="109" t="s">
        <v>744</v>
      </c>
    </row>
    <row r="9" spans="1:13" ht="47.25" customHeight="1">
      <c r="A9" s="21">
        <v>7</v>
      </c>
      <c r="B9" s="109" t="s">
        <v>8</v>
      </c>
      <c r="C9" s="108" t="s">
        <v>5</v>
      </c>
      <c r="D9" s="108"/>
      <c r="E9" s="109" t="s">
        <v>405</v>
      </c>
      <c r="F9" s="108"/>
      <c r="G9" s="104" t="s">
        <v>5</v>
      </c>
      <c r="H9" s="115">
        <v>0.36</v>
      </c>
      <c r="I9" s="115">
        <v>0.36</v>
      </c>
      <c r="J9" s="106">
        <v>0.36</v>
      </c>
      <c r="K9" s="18">
        <f t="shared" si="0"/>
        <v>0</v>
      </c>
      <c r="L9" s="115" t="s">
        <v>445</v>
      </c>
      <c r="M9" s="109" t="s">
        <v>789</v>
      </c>
    </row>
    <row r="10" spans="1:13" ht="47.25" customHeight="1">
      <c r="A10" s="21">
        <v>8</v>
      </c>
      <c r="B10" s="109" t="s">
        <v>8</v>
      </c>
      <c r="C10" s="108" t="s">
        <v>5</v>
      </c>
      <c r="D10" s="108"/>
      <c r="E10" s="109" t="s">
        <v>406</v>
      </c>
      <c r="F10" s="108"/>
      <c r="G10" s="104" t="s">
        <v>5</v>
      </c>
      <c r="H10" s="115">
        <v>25</v>
      </c>
      <c r="I10" s="115">
        <v>25</v>
      </c>
      <c r="J10" s="106">
        <v>25</v>
      </c>
      <c r="K10" s="18">
        <f t="shared" si="0"/>
        <v>0</v>
      </c>
      <c r="L10" s="115" t="s">
        <v>445</v>
      </c>
      <c r="M10" s="109" t="s">
        <v>788</v>
      </c>
    </row>
    <row r="11" spans="1:13" ht="47.25" customHeight="1">
      <c r="A11" s="21">
        <v>9</v>
      </c>
      <c r="B11" s="109" t="s">
        <v>8</v>
      </c>
      <c r="C11" s="108" t="s">
        <v>5</v>
      </c>
      <c r="D11" s="108"/>
      <c r="E11" s="109" t="s">
        <v>407</v>
      </c>
      <c r="F11" s="108"/>
      <c r="G11" s="104" t="s">
        <v>5</v>
      </c>
      <c r="H11" s="115">
        <v>15</v>
      </c>
      <c r="I11" s="115">
        <v>15</v>
      </c>
      <c r="J11" s="106">
        <v>15</v>
      </c>
      <c r="K11" s="18">
        <f t="shared" si="0"/>
        <v>0</v>
      </c>
      <c r="L11" s="115" t="s">
        <v>445</v>
      </c>
      <c r="M11" s="109" t="s">
        <v>788</v>
      </c>
    </row>
    <row r="12" spans="1:13" ht="47.25" customHeight="1">
      <c r="A12" s="21">
        <v>10</v>
      </c>
      <c r="B12" s="109" t="s">
        <v>8</v>
      </c>
      <c r="C12" s="108" t="s">
        <v>5</v>
      </c>
      <c r="D12" s="108"/>
      <c r="E12" s="109" t="s">
        <v>408</v>
      </c>
      <c r="F12" s="108"/>
      <c r="G12" s="104" t="s">
        <v>5</v>
      </c>
      <c r="H12" s="115">
        <v>10</v>
      </c>
      <c r="I12" s="115">
        <v>10</v>
      </c>
      <c r="J12" s="106">
        <v>10</v>
      </c>
      <c r="K12" s="18">
        <f t="shared" si="0"/>
        <v>0</v>
      </c>
      <c r="L12" s="115" t="s">
        <v>445</v>
      </c>
      <c r="M12" s="109" t="s">
        <v>788</v>
      </c>
    </row>
    <row r="13" spans="1:13" ht="47.25" customHeight="1">
      <c r="A13" s="21">
        <v>11</v>
      </c>
      <c r="B13" s="109" t="s">
        <v>286</v>
      </c>
      <c r="C13" s="108" t="s">
        <v>5</v>
      </c>
      <c r="D13" s="108"/>
      <c r="E13" s="109" t="s">
        <v>409</v>
      </c>
      <c r="F13" s="108"/>
      <c r="G13" s="104" t="s">
        <v>5</v>
      </c>
      <c r="H13" s="115">
        <v>20</v>
      </c>
      <c r="I13" s="115">
        <v>20</v>
      </c>
      <c r="J13" s="106">
        <v>20</v>
      </c>
      <c r="K13" s="18">
        <f t="shared" si="0"/>
        <v>0</v>
      </c>
      <c r="L13" s="115" t="s">
        <v>445</v>
      </c>
      <c r="M13" s="109" t="s">
        <v>553</v>
      </c>
    </row>
    <row r="14" spans="1:13" ht="47.25" customHeight="1">
      <c r="A14" s="21">
        <v>12</v>
      </c>
      <c r="B14" s="109" t="s">
        <v>11</v>
      </c>
      <c r="C14" s="108" t="s">
        <v>5</v>
      </c>
      <c r="D14" s="108"/>
      <c r="E14" s="109" t="s">
        <v>410</v>
      </c>
      <c r="F14" s="108"/>
      <c r="G14" s="104" t="s">
        <v>5</v>
      </c>
      <c r="H14" s="115">
        <v>10</v>
      </c>
      <c r="I14" s="115">
        <v>10</v>
      </c>
      <c r="J14" s="106">
        <v>10</v>
      </c>
      <c r="K14" s="18">
        <f t="shared" si="0"/>
        <v>0</v>
      </c>
      <c r="L14" s="115" t="s">
        <v>445</v>
      </c>
      <c r="M14" s="109" t="s">
        <v>513</v>
      </c>
    </row>
    <row r="15" spans="1:13" ht="47.25" customHeight="1">
      <c r="A15" s="21">
        <v>13</v>
      </c>
      <c r="B15" s="109" t="s">
        <v>11</v>
      </c>
      <c r="C15" s="108" t="s">
        <v>5</v>
      </c>
      <c r="D15" s="108"/>
      <c r="E15" s="109" t="s">
        <v>411</v>
      </c>
      <c r="F15" s="108"/>
      <c r="G15" s="104" t="s">
        <v>5</v>
      </c>
      <c r="H15" s="115">
        <v>15</v>
      </c>
      <c r="I15" s="115">
        <v>15</v>
      </c>
      <c r="J15" s="106">
        <v>15</v>
      </c>
      <c r="K15" s="18">
        <f t="shared" si="0"/>
        <v>0</v>
      </c>
      <c r="L15" s="115" t="s">
        <v>445</v>
      </c>
      <c r="M15" s="109" t="s">
        <v>513</v>
      </c>
    </row>
    <row r="16" spans="1:13" ht="47.25" customHeight="1">
      <c r="A16" s="21">
        <v>14</v>
      </c>
      <c r="B16" s="109" t="s">
        <v>11</v>
      </c>
      <c r="C16" s="108" t="s">
        <v>5</v>
      </c>
      <c r="D16" s="108"/>
      <c r="E16" s="109" t="s">
        <v>412</v>
      </c>
      <c r="F16" s="108"/>
      <c r="G16" s="104" t="s">
        <v>5</v>
      </c>
      <c r="H16" s="115">
        <v>5</v>
      </c>
      <c r="I16" s="115">
        <v>5</v>
      </c>
      <c r="J16" s="106">
        <v>5</v>
      </c>
      <c r="K16" s="18">
        <f t="shared" si="0"/>
        <v>0</v>
      </c>
      <c r="L16" s="115" t="s">
        <v>445</v>
      </c>
      <c r="M16" s="109" t="s">
        <v>513</v>
      </c>
    </row>
    <row r="17" spans="1:15" ht="47.25" customHeight="1">
      <c r="A17" s="21">
        <v>15</v>
      </c>
      <c r="B17" s="109" t="s">
        <v>119</v>
      </c>
      <c r="C17" s="108" t="s">
        <v>5</v>
      </c>
      <c r="D17" s="108"/>
      <c r="E17" s="109" t="s">
        <v>413</v>
      </c>
      <c r="F17" s="108"/>
      <c r="G17" s="104" t="s">
        <v>5</v>
      </c>
      <c r="H17" s="115">
        <v>8</v>
      </c>
      <c r="I17" s="115">
        <v>8</v>
      </c>
      <c r="J17" s="106">
        <v>8</v>
      </c>
      <c r="K17" s="18">
        <f t="shared" si="0"/>
        <v>0</v>
      </c>
      <c r="L17" s="115" t="s">
        <v>9</v>
      </c>
      <c r="M17" s="109" t="s">
        <v>118</v>
      </c>
    </row>
    <row r="18" spans="1:15" ht="47.25" customHeight="1">
      <c r="A18" s="21">
        <v>16</v>
      </c>
      <c r="B18" s="109" t="s">
        <v>444</v>
      </c>
      <c r="C18" s="108" t="s">
        <v>5</v>
      </c>
      <c r="D18" s="108"/>
      <c r="E18" s="109" t="s">
        <v>414</v>
      </c>
      <c r="F18" s="108"/>
      <c r="G18" s="104" t="s">
        <v>5</v>
      </c>
      <c r="H18" s="115">
        <v>50</v>
      </c>
      <c r="I18" s="115">
        <v>50</v>
      </c>
      <c r="J18" s="106">
        <v>50</v>
      </c>
      <c r="K18" s="18">
        <f t="shared" si="0"/>
        <v>0</v>
      </c>
      <c r="L18" s="115" t="s">
        <v>445</v>
      </c>
      <c r="M18" s="109" t="s">
        <v>444</v>
      </c>
    </row>
    <row r="19" spans="1:15" ht="47.25" customHeight="1">
      <c r="A19" s="21">
        <v>17</v>
      </c>
      <c r="B19" s="109" t="s">
        <v>11</v>
      </c>
      <c r="C19" s="108" t="s">
        <v>5</v>
      </c>
      <c r="D19" s="108"/>
      <c r="E19" s="109" t="s">
        <v>415</v>
      </c>
      <c r="F19" s="108"/>
      <c r="G19" s="104" t="s">
        <v>5</v>
      </c>
      <c r="H19" s="115">
        <f>0.7+0.11</f>
        <v>0.80999999999999994</v>
      </c>
      <c r="I19" s="115">
        <v>0.81</v>
      </c>
      <c r="J19" s="106">
        <v>0.81</v>
      </c>
      <c r="K19" s="18">
        <f t="shared" si="0"/>
        <v>0</v>
      </c>
      <c r="L19" s="115" t="s">
        <v>9</v>
      </c>
      <c r="M19" s="109" t="s">
        <v>513</v>
      </c>
    </row>
    <row r="20" spans="1:15" ht="47.25" customHeight="1">
      <c r="A20" s="21">
        <v>18</v>
      </c>
      <c r="B20" s="109" t="s">
        <v>8</v>
      </c>
      <c r="C20" s="108" t="s">
        <v>5</v>
      </c>
      <c r="D20" s="108"/>
      <c r="E20" s="109" t="s">
        <v>417</v>
      </c>
      <c r="F20" s="108"/>
      <c r="G20" s="104" t="s">
        <v>5</v>
      </c>
      <c r="H20" s="115">
        <v>25</v>
      </c>
      <c r="I20" s="115">
        <v>25</v>
      </c>
      <c r="J20" s="106">
        <v>25</v>
      </c>
      <c r="K20" s="18">
        <f t="shared" si="0"/>
        <v>0</v>
      </c>
      <c r="L20" s="115" t="s">
        <v>9</v>
      </c>
      <c r="M20" s="109" t="s">
        <v>788</v>
      </c>
    </row>
    <row r="21" spans="1:15" ht="47.25" customHeight="1">
      <c r="A21" s="21">
        <v>19</v>
      </c>
      <c r="B21" s="109" t="s">
        <v>8</v>
      </c>
      <c r="C21" s="108" t="s">
        <v>5</v>
      </c>
      <c r="D21" s="108"/>
      <c r="E21" s="109" t="s">
        <v>418</v>
      </c>
      <c r="F21" s="108"/>
      <c r="G21" s="104" t="s">
        <v>5</v>
      </c>
      <c r="H21" s="115">
        <v>5</v>
      </c>
      <c r="I21" s="115">
        <v>5</v>
      </c>
      <c r="J21" s="106">
        <v>5</v>
      </c>
      <c r="K21" s="18">
        <f t="shared" si="0"/>
        <v>0</v>
      </c>
      <c r="L21" s="115" t="s">
        <v>9</v>
      </c>
      <c r="M21" s="109" t="s">
        <v>787</v>
      </c>
    </row>
    <row r="22" spans="1:15" ht="47.25" customHeight="1">
      <c r="A22" s="21">
        <v>20</v>
      </c>
      <c r="B22" s="109" t="s">
        <v>8</v>
      </c>
      <c r="C22" s="108" t="s">
        <v>5</v>
      </c>
      <c r="D22" s="108"/>
      <c r="E22" s="109" t="s">
        <v>419</v>
      </c>
      <c r="F22" s="108"/>
      <c r="G22" s="104" t="s">
        <v>5</v>
      </c>
      <c r="H22" s="115">
        <v>1</v>
      </c>
      <c r="I22" s="115">
        <v>1</v>
      </c>
      <c r="J22" s="106">
        <v>1</v>
      </c>
      <c r="K22" s="18">
        <f t="shared" si="0"/>
        <v>0</v>
      </c>
      <c r="L22" s="115" t="s">
        <v>9</v>
      </c>
      <c r="M22" s="109" t="s">
        <v>787</v>
      </c>
    </row>
    <row r="23" spans="1:15" ht="47.25" customHeight="1">
      <c r="A23" s="21">
        <v>21</v>
      </c>
      <c r="B23" s="109" t="s">
        <v>8</v>
      </c>
      <c r="C23" s="108" t="s">
        <v>5</v>
      </c>
      <c r="D23" s="108"/>
      <c r="E23" s="109" t="s">
        <v>420</v>
      </c>
      <c r="F23" s="108"/>
      <c r="G23" s="104" t="s">
        <v>5</v>
      </c>
      <c r="H23" s="115">
        <v>5</v>
      </c>
      <c r="I23" s="115">
        <v>5</v>
      </c>
      <c r="J23" s="106">
        <v>5</v>
      </c>
      <c r="K23" s="18">
        <f t="shared" si="0"/>
        <v>0</v>
      </c>
      <c r="L23" s="115" t="s">
        <v>9</v>
      </c>
      <c r="M23" s="109" t="s">
        <v>788</v>
      </c>
    </row>
    <row r="24" spans="1:15" ht="47.25" customHeight="1">
      <c r="A24" s="21">
        <v>22</v>
      </c>
      <c r="B24" s="109" t="s">
        <v>8</v>
      </c>
      <c r="C24" s="108" t="s">
        <v>5</v>
      </c>
      <c r="D24" s="108"/>
      <c r="E24" s="109" t="s">
        <v>421</v>
      </c>
      <c r="F24" s="108"/>
      <c r="G24" s="104" t="s">
        <v>5</v>
      </c>
      <c r="H24" s="115">
        <v>3.45</v>
      </c>
      <c r="I24" s="115">
        <v>3.45</v>
      </c>
      <c r="J24" s="106">
        <v>3.45</v>
      </c>
      <c r="K24" s="18">
        <f t="shared" si="0"/>
        <v>0</v>
      </c>
      <c r="L24" s="115" t="s">
        <v>9</v>
      </c>
      <c r="M24" s="109" t="s">
        <v>744</v>
      </c>
    </row>
    <row r="25" spans="1:15" ht="47.25" customHeight="1">
      <c r="A25" s="21">
        <v>23</v>
      </c>
      <c r="B25" s="109" t="s">
        <v>8</v>
      </c>
      <c r="C25" s="108" t="s">
        <v>5</v>
      </c>
      <c r="D25" s="108"/>
      <c r="E25" s="109" t="s">
        <v>422</v>
      </c>
      <c r="F25" s="108"/>
      <c r="G25" s="104" t="s">
        <v>5</v>
      </c>
      <c r="H25" s="115">
        <v>1.85</v>
      </c>
      <c r="I25" s="115">
        <v>1.85</v>
      </c>
      <c r="J25" s="106">
        <v>1.85</v>
      </c>
      <c r="K25" s="18">
        <f t="shared" si="0"/>
        <v>0</v>
      </c>
      <c r="L25" s="115" t="s">
        <v>9</v>
      </c>
      <c r="M25" s="109" t="s">
        <v>789</v>
      </c>
    </row>
    <row r="26" spans="1:15" ht="47.25" customHeight="1">
      <c r="A26" s="21">
        <v>24</v>
      </c>
      <c r="B26" s="109" t="s">
        <v>119</v>
      </c>
      <c r="C26" s="108" t="s">
        <v>5</v>
      </c>
      <c r="D26" s="108"/>
      <c r="E26" s="109" t="s">
        <v>423</v>
      </c>
      <c r="F26" s="108"/>
      <c r="G26" s="104" t="s">
        <v>5</v>
      </c>
      <c r="H26" s="115">
        <v>40</v>
      </c>
      <c r="I26" s="115">
        <v>40</v>
      </c>
      <c r="J26" s="106">
        <v>40</v>
      </c>
      <c r="K26" s="18">
        <f t="shared" si="0"/>
        <v>0</v>
      </c>
      <c r="L26" s="115" t="s">
        <v>9</v>
      </c>
      <c r="M26" s="109" t="s">
        <v>118</v>
      </c>
      <c r="O26" s="80">
        <f>25+15</f>
        <v>40</v>
      </c>
    </row>
    <row r="27" spans="1:15" ht="47.25" customHeight="1">
      <c r="A27" s="21">
        <v>25</v>
      </c>
      <c r="B27" s="109" t="s">
        <v>119</v>
      </c>
      <c r="C27" s="108" t="s">
        <v>5</v>
      </c>
      <c r="D27" s="108"/>
      <c r="E27" s="109" t="s">
        <v>424</v>
      </c>
      <c r="F27" s="108"/>
      <c r="G27" s="104" t="s">
        <v>5</v>
      </c>
      <c r="H27" s="115">
        <v>15</v>
      </c>
      <c r="I27" s="115">
        <v>15</v>
      </c>
      <c r="J27" s="106">
        <v>15</v>
      </c>
      <c r="K27" s="18">
        <f t="shared" si="0"/>
        <v>0</v>
      </c>
      <c r="L27" s="115" t="s">
        <v>9</v>
      </c>
      <c r="M27" s="109" t="s">
        <v>118</v>
      </c>
    </row>
    <row r="28" spans="1:15" ht="47.25" customHeight="1">
      <c r="A28" s="21">
        <v>26</v>
      </c>
      <c r="B28" s="109" t="s">
        <v>119</v>
      </c>
      <c r="C28" s="108" t="s">
        <v>5</v>
      </c>
      <c r="D28" s="108"/>
      <c r="E28" s="109" t="s">
        <v>425</v>
      </c>
      <c r="F28" s="108"/>
      <c r="G28" s="104" t="s">
        <v>5</v>
      </c>
      <c r="H28" s="115">
        <v>15</v>
      </c>
      <c r="I28" s="115">
        <v>15</v>
      </c>
      <c r="J28" s="106">
        <v>15</v>
      </c>
      <c r="K28" s="18">
        <f t="shared" si="0"/>
        <v>0</v>
      </c>
      <c r="L28" s="115" t="s">
        <v>445</v>
      </c>
      <c r="M28" s="109" t="s">
        <v>118</v>
      </c>
    </row>
    <row r="29" spans="1:15" ht="47.25" customHeight="1">
      <c r="A29" s="21">
        <v>27</v>
      </c>
      <c r="B29" s="109" t="s">
        <v>119</v>
      </c>
      <c r="C29" s="108" t="s">
        <v>5</v>
      </c>
      <c r="D29" s="108"/>
      <c r="E29" s="109" t="s">
        <v>426</v>
      </c>
      <c r="F29" s="108"/>
      <c r="G29" s="104" t="s">
        <v>5</v>
      </c>
      <c r="H29" s="115">
        <v>25</v>
      </c>
      <c r="I29" s="115">
        <v>25</v>
      </c>
      <c r="J29" s="106">
        <v>25</v>
      </c>
      <c r="K29" s="18">
        <f t="shared" si="0"/>
        <v>0</v>
      </c>
      <c r="L29" s="115" t="s">
        <v>445</v>
      </c>
      <c r="M29" s="109" t="s">
        <v>118</v>
      </c>
    </row>
    <row r="30" spans="1:15" ht="47.25" customHeight="1">
      <c r="A30" s="21">
        <v>28</v>
      </c>
      <c r="B30" s="109" t="s">
        <v>11</v>
      </c>
      <c r="C30" s="108" t="s">
        <v>5</v>
      </c>
      <c r="D30" s="108"/>
      <c r="E30" s="109" t="s">
        <v>427</v>
      </c>
      <c r="F30" s="108"/>
      <c r="G30" s="104" t="s">
        <v>5</v>
      </c>
      <c r="H30" s="115">
        <v>25</v>
      </c>
      <c r="I30" s="115">
        <v>25</v>
      </c>
      <c r="J30" s="106">
        <v>25</v>
      </c>
      <c r="K30" s="18">
        <f t="shared" si="0"/>
        <v>0</v>
      </c>
      <c r="L30" s="115" t="s">
        <v>9</v>
      </c>
      <c r="M30" s="109" t="s">
        <v>513</v>
      </c>
    </row>
    <row r="31" spans="1:15" ht="47.25" customHeight="1">
      <c r="A31" s="21">
        <v>29</v>
      </c>
      <c r="B31" s="109" t="s">
        <v>10</v>
      </c>
      <c r="C31" s="108" t="s">
        <v>5</v>
      </c>
      <c r="D31" s="108"/>
      <c r="E31" s="109" t="s">
        <v>428</v>
      </c>
      <c r="F31" s="108"/>
      <c r="G31" s="104" t="s">
        <v>5</v>
      </c>
      <c r="H31" s="115">
        <v>25</v>
      </c>
      <c r="I31" s="115">
        <v>25</v>
      </c>
      <c r="J31" s="106">
        <v>25</v>
      </c>
      <c r="K31" s="18">
        <f t="shared" si="0"/>
        <v>0</v>
      </c>
      <c r="L31" s="115" t="s">
        <v>9</v>
      </c>
      <c r="M31" s="109" t="s">
        <v>512</v>
      </c>
    </row>
    <row r="32" spans="1:15" ht="47.25" customHeight="1">
      <c r="A32" s="21">
        <v>30</v>
      </c>
      <c r="B32" s="109" t="s">
        <v>8</v>
      </c>
      <c r="C32" s="108" t="s">
        <v>5</v>
      </c>
      <c r="D32" s="108"/>
      <c r="E32" s="109" t="s">
        <v>429</v>
      </c>
      <c r="F32" s="108"/>
      <c r="G32" s="104" t="s">
        <v>5</v>
      </c>
      <c r="H32" s="115">
        <v>20</v>
      </c>
      <c r="I32" s="115">
        <v>20</v>
      </c>
      <c r="J32" s="106">
        <v>20</v>
      </c>
      <c r="K32" s="18">
        <f t="shared" si="0"/>
        <v>0</v>
      </c>
      <c r="L32" s="115" t="s">
        <v>445</v>
      </c>
      <c r="M32" s="109" t="s">
        <v>788</v>
      </c>
    </row>
    <row r="33" spans="1:13" ht="47.25" customHeight="1">
      <c r="A33" s="21">
        <v>31</v>
      </c>
      <c r="B33" s="109" t="s">
        <v>8</v>
      </c>
      <c r="C33" s="108" t="s">
        <v>5</v>
      </c>
      <c r="D33" s="108"/>
      <c r="E33" s="109" t="s">
        <v>430</v>
      </c>
      <c r="F33" s="108"/>
      <c r="G33" s="104" t="s">
        <v>5</v>
      </c>
      <c r="H33" s="115">
        <v>4</v>
      </c>
      <c r="I33" s="115">
        <v>4</v>
      </c>
      <c r="J33" s="106">
        <v>4</v>
      </c>
      <c r="K33" s="18">
        <f t="shared" si="0"/>
        <v>0</v>
      </c>
      <c r="L33" s="115" t="s">
        <v>9</v>
      </c>
      <c r="M33" s="109" t="s">
        <v>788</v>
      </c>
    </row>
    <row r="34" spans="1:13" ht="47.25" customHeight="1">
      <c r="A34" s="21">
        <v>32</v>
      </c>
      <c r="B34" s="109" t="s">
        <v>8</v>
      </c>
      <c r="C34" s="108" t="s">
        <v>5</v>
      </c>
      <c r="D34" s="108"/>
      <c r="E34" s="109" t="s">
        <v>431</v>
      </c>
      <c r="F34" s="108"/>
      <c r="G34" s="104" t="s">
        <v>5</v>
      </c>
      <c r="H34" s="115">
        <v>1</v>
      </c>
      <c r="I34" s="115">
        <v>1</v>
      </c>
      <c r="J34" s="106">
        <v>1</v>
      </c>
      <c r="K34" s="18">
        <f t="shared" si="0"/>
        <v>0</v>
      </c>
      <c r="L34" s="115" t="s">
        <v>9</v>
      </c>
      <c r="M34" s="109" t="s">
        <v>788</v>
      </c>
    </row>
    <row r="35" spans="1:13" ht="47.25" customHeight="1">
      <c r="A35" s="21">
        <v>33</v>
      </c>
      <c r="B35" s="109" t="s">
        <v>8</v>
      </c>
      <c r="C35" s="108" t="s">
        <v>5</v>
      </c>
      <c r="D35" s="108"/>
      <c r="E35" s="109" t="s">
        <v>432</v>
      </c>
      <c r="F35" s="108"/>
      <c r="G35" s="104" t="s">
        <v>5</v>
      </c>
      <c r="H35" s="115">
        <v>6</v>
      </c>
      <c r="I35" s="115">
        <v>6</v>
      </c>
      <c r="J35" s="106">
        <v>6</v>
      </c>
      <c r="K35" s="18">
        <f t="shared" si="0"/>
        <v>0</v>
      </c>
      <c r="L35" s="115" t="s">
        <v>9</v>
      </c>
      <c r="M35" s="109" t="s">
        <v>788</v>
      </c>
    </row>
    <row r="36" spans="1:13" ht="47.25" customHeight="1">
      <c r="A36" s="21">
        <v>34</v>
      </c>
      <c r="B36" s="109" t="s">
        <v>8</v>
      </c>
      <c r="C36" s="108" t="s">
        <v>5</v>
      </c>
      <c r="D36" s="108"/>
      <c r="E36" s="109" t="s">
        <v>433</v>
      </c>
      <c r="F36" s="108"/>
      <c r="G36" s="104" t="s">
        <v>5</v>
      </c>
      <c r="H36" s="115">
        <v>4</v>
      </c>
      <c r="I36" s="115">
        <v>4</v>
      </c>
      <c r="J36" s="106">
        <v>4</v>
      </c>
      <c r="K36" s="18">
        <f t="shared" si="0"/>
        <v>0</v>
      </c>
      <c r="L36" s="115" t="s">
        <v>9</v>
      </c>
      <c r="M36" s="109" t="s">
        <v>788</v>
      </c>
    </row>
    <row r="37" spans="1:13" ht="47.25" customHeight="1">
      <c r="A37" s="21">
        <v>35</v>
      </c>
      <c r="B37" s="109" t="s">
        <v>8</v>
      </c>
      <c r="C37" s="108" t="s">
        <v>5</v>
      </c>
      <c r="D37" s="108"/>
      <c r="E37" s="109" t="s">
        <v>434</v>
      </c>
      <c r="F37" s="108"/>
      <c r="G37" s="104" t="s">
        <v>5</v>
      </c>
      <c r="H37" s="115">
        <v>25</v>
      </c>
      <c r="I37" s="115">
        <v>25</v>
      </c>
      <c r="J37" s="106">
        <v>25</v>
      </c>
      <c r="K37" s="18">
        <f t="shared" si="0"/>
        <v>0</v>
      </c>
      <c r="L37" s="115" t="s">
        <v>9</v>
      </c>
      <c r="M37" s="109" t="s">
        <v>788</v>
      </c>
    </row>
    <row r="38" spans="1:13" ht="47.25" customHeight="1">
      <c r="A38" s="21">
        <v>36</v>
      </c>
      <c r="B38" s="109" t="s">
        <v>8</v>
      </c>
      <c r="C38" s="108" t="s">
        <v>5</v>
      </c>
      <c r="D38" s="108"/>
      <c r="E38" s="109" t="s">
        <v>435</v>
      </c>
      <c r="F38" s="108"/>
      <c r="G38" s="104" t="s">
        <v>5</v>
      </c>
      <c r="H38" s="115">
        <v>9.4</v>
      </c>
      <c r="I38" s="115">
        <v>9.4</v>
      </c>
      <c r="J38" s="106">
        <v>9.4</v>
      </c>
      <c r="K38" s="18">
        <f t="shared" si="0"/>
        <v>0</v>
      </c>
      <c r="L38" s="115" t="s">
        <v>9</v>
      </c>
      <c r="M38" s="109" t="s">
        <v>788</v>
      </c>
    </row>
    <row r="39" spans="1:13" ht="47.25" customHeight="1">
      <c r="A39" s="21">
        <v>37</v>
      </c>
      <c r="B39" s="109" t="s">
        <v>8</v>
      </c>
      <c r="C39" s="108" t="s">
        <v>5</v>
      </c>
      <c r="D39" s="108"/>
      <c r="E39" s="109" t="s">
        <v>436</v>
      </c>
      <c r="F39" s="108"/>
      <c r="G39" s="104" t="s">
        <v>5</v>
      </c>
      <c r="H39" s="115">
        <v>5</v>
      </c>
      <c r="I39" s="115">
        <v>5</v>
      </c>
      <c r="J39" s="106">
        <v>5</v>
      </c>
      <c r="K39" s="18">
        <f t="shared" si="0"/>
        <v>0</v>
      </c>
      <c r="L39" s="115" t="s">
        <v>445</v>
      </c>
      <c r="M39" s="109" t="s">
        <v>744</v>
      </c>
    </row>
    <row r="40" spans="1:13" ht="47.25" customHeight="1">
      <c r="A40" s="21">
        <v>38</v>
      </c>
      <c r="B40" s="109" t="s">
        <v>8</v>
      </c>
      <c r="C40" s="108" t="s">
        <v>5</v>
      </c>
      <c r="D40" s="108"/>
      <c r="E40" s="109" t="s">
        <v>437</v>
      </c>
      <c r="F40" s="108"/>
      <c r="G40" s="104" t="s">
        <v>5</v>
      </c>
      <c r="H40" s="115">
        <v>3</v>
      </c>
      <c r="I40" s="115">
        <v>3</v>
      </c>
      <c r="J40" s="106">
        <v>3</v>
      </c>
      <c r="K40" s="18">
        <f t="shared" si="0"/>
        <v>0</v>
      </c>
      <c r="L40" s="115" t="s">
        <v>9</v>
      </c>
      <c r="M40" s="109" t="s">
        <v>787</v>
      </c>
    </row>
    <row r="41" spans="1:13" ht="47.25" customHeight="1">
      <c r="A41" s="21">
        <v>39</v>
      </c>
      <c r="B41" s="109" t="s">
        <v>8</v>
      </c>
      <c r="C41" s="108" t="s">
        <v>5</v>
      </c>
      <c r="D41" s="108"/>
      <c r="E41" s="109" t="s">
        <v>438</v>
      </c>
      <c r="F41" s="108"/>
      <c r="G41" s="104" t="s">
        <v>5</v>
      </c>
      <c r="H41" s="115">
        <v>3</v>
      </c>
      <c r="I41" s="115">
        <v>3</v>
      </c>
      <c r="J41" s="106">
        <v>3</v>
      </c>
      <c r="K41" s="18">
        <f t="shared" si="0"/>
        <v>0</v>
      </c>
      <c r="L41" s="115" t="s">
        <v>445</v>
      </c>
      <c r="M41" s="109" t="s">
        <v>787</v>
      </c>
    </row>
    <row r="42" spans="1:13" ht="47.25" customHeight="1">
      <c r="A42" s="21">
        <v>40</v>
      </c>
      <c r="B42" s="109" t="s">
        <v>8</v>
      </c>
      <c r="C42" s="108" t="s">
        <v>5</v>
      </c>
      <c r="D42" s="108"/>
      <c r="E42" s="109" t="s">
        <v>439</v>
      </c>
      <c r="F42" s="108"/>
      <c r="G42" s="104" t="s">
        <v>5</v>
      </c>
      <c r="H42" s="115">
        <v>3</v>
      </c>
      <c r="I42" s="115">
        <v>3</v>
      </c>
      <c r="J42" s="106">
        <v>3</v>
      </c>
      <c r="K42" s="18">
        <f t="shared" si="0"/>
        <v>0</v>
      </c>
      <c r="L42" s="115" t="s">
        <v>445</v>
      </c>
      <c r="M42" s="109" t="s">
        <v>787</v>
      </c>
    </row>
    <row r="43" spans="1:13" ht="47.25" customHeight="1">
      <c r="A43" s="21">
        <v>41</v>
      </c>
      <c r="B43" s="109" t="s">
        <v>8</v>
      </c>
      <c r="C43" s="108" t="s">
        <v>5</v>
      </c>
      <c r="D43" s="108"/>
      <c r="E43" s="109" t="s">
        <v>440</v>
      </c>
      <c r="F43" s="108"/>
      <c r="G43" s="104" t="s">
        <v>5</v>
      </c>
      <c r="H43" s="115">
        <v>3.3</v>
      </c>
      <c r="I43" s="115">
        <v>3.3</v>
      </c>
      <c r="J43" s="106">
        <v>3.3</v>
      </c>
      <c r="K43" s="18">
        <f t="shared" si="0"/>
        <v>0</v>
      </c>
      <c r="L43" s="115" t="s">
        <v>9</v>
      </c>
      <c r="M43" s="109" t="s">
        <v>789</v>
      </c>
    </row>
    <row r="44" spans="1:13" ht="47.25" customHeight="1">
      <c r="A44" s="21">
        <v>42</v>
      </c>
      <c r="B44" s="109" t="s">
        <v>8</v>
      </c>
      <c r="C44" s="108" t="s">
        <v>5</v>
      </c>
      <c r="D44" s="108"/>
      <c r="E44" s="109" t="s">
        <v>441</v>
      </c>
      <c r="F44" s="108"/>
      <c r="G44" s="104" t="s">
        <v>5</v>
      </c>
      <c r="H44" s="115">
        <v>3.3</v>
      </c>
      <c r="I44" s="115">
        <v>3.3</v>
      </c>
      <c r="J44" s="106">
        <v>3.3</v>
      </c>
      <c r="K44" s="18">
        <f t="shared" si="0"/>
        <v>0</v>
      </c>
      <c r="L44" s="115" t="s">
        <v>9</v>
      </c>
      <c r="M44" s="109" t="s">
        <v>789</v>
      </c>
    </row>
    <row r="45" spans="1:13" ht="47.25" customHeight="1">
      <c r="A45" s="21">
        <v>43</v>
      </c>
      <c r="B45" s="109" t="s">
        <v>11</v>
      </c>
      <c r="C45" s="108" t="s">
        <v>5</v>
      </c>
      <c r="D45" s="108"/>
      <c r="E45" s="109" t="s">
        <v>442</v>
      </c>
      <c r="F45" s="108"/>
      <c r="G45" s="104" t="s">
        <v>5</v>
      </c>
      <c r="H45" s="115">
        <v>20</v>
      </c>
      <c r="I45" s="115">
        <v>20</v>
      </c>
      <c r="J45" s="106">
        <v>20</v>
      </c>
      <c r="K45" s="18">
        <f t="shared" si="0"/>
        <v>0</v>
      </c>
      <c r="L45" s="115" t="s">
        <v>9</v>
      </c>
      <c r="M45" s="109" t="s">
        <v>513</v>
      </c>
    </row>
    <row r="46" spans="1:13" ht="47.25" customHeight="1">
      <c r="A46" s="21">
        <v>44</v>
      </c>
      <c r="B46" s="109" t="s">
        <v>10</v>
      </c>
      <c r="C46" s="108" t="s">
        <v>5</v>
      </c>
      <c r="D46" s="108"/>
      <c r="E46" s="109" t="s">
        <v>443</v>
      </c>
      <c r="F46" s="108"/>
      <c r="G46" s="104" t="s">
        <v>5</v>
      </c>
      <c r="H46" s="115">
        <v>20</v>
      </c>
      <c r="I46" s="115">
        <v>20</v>
      </c>
      <c r="J46" s="106">
        <v>20</v>
      </c>
      <c r="K46" s="18">
        <f t="shared" si="0"/>
        <v>0</v>
      </c>
      <c r="L46" s="115" t="s">
        <v>9</v>
      </c>
      <c r="M46" s="109" t="s">
        <v>512</v>
      </c>
    </row>
    <row r="47" spans="1:13" ht="47.25" customHeight="1">
      <c r="A47" s="21">
        <v>45</v>
      </c>
      <c r="B47" s="109" t="s">
        <v>8</v>
      </c>
      <c r="C47" s="108" t="s">
        <v>5</v>
      </c>
      <c r="D47" s="108"/>
      <c r="E47" s="109" t="s">
        <v>727</v>
      </c>
      <c r="F47" s="108"/>
      <c r="G47" s="104" t="s">
        <v>5</v>
      </c>
      <c r="H47" s="115">
        <v>12.5</v>
      </c>
      <c r="I47" s="115">
        <v>12.5</v>
      </c>
      <c r="J47" s="106">
        <v>12.5</v>
      </c>
      <c r="K47" s="18">
        <f t="shared" si="0"/>
        <v>0</v>
      </c>
      <c r="L47" s="115" t="s">
        <v>9</v>
      </c>
      <c r="M47" s="109" t="s">
        <v>788</v>
      </c>
    </row>
    <row r="48" spans="1:13" ht="47.25" customHeight="1">
      <c r="A48" s="21">
        <v>46</v>
      </c>
      <c r="B48" s="109" t="s">
        <v>8</v>
      </c>
      <c r="C48" s="108" t="s">
        <v>5</v>
      </c>
      <c r="D48" s="108"/>
      <c r="E48" s="109" t="s">
        <v>729</v>
      </c>
      <c r="F48" s="108"/>
      <c r="G48" s="104" t="s">
        <v>5</v>
      </c>
      <c r="H48" s="115">
        <v>1.4</v>
      </c>
      <c r="I48" s="115">
        <v>1.4</v>
      </c>
      <c r="J48" s="106">
        <v>1.4</v>
      </c>
      <c r="K48" s="18">
        <f t="shared" si="0"/>
        <v>0</v>
      </c>
      <c r="L48" s="115" t="s">
        <v>9</v>
      </c>
      <c r="M48" s="109" t="s">
        <v>788</v>
      </c>
    </row>
    <row r="49" spans="1:13">
      <c r="A49" s="237" t="s">
        <v>660</v>
      </c>
      <c r="B49" s="237"/>
      <c r="C49" s="237"/>
      <c r="D49" s="116"/>
      <c r="E49" s="116"/>
      <c r="F49" s="116"/>
      <c r="G49" s="116"/>
      <c r="H49" s="117">
        <f>SUM(H3:H48)</f>
        <v>504.66999999999996</v>
      </c>
      <c r="I49" s="117">
        <f>SUM(I3:I48)</f>
        <v>504.66999999999996</v>
      </c>
      <c r="J49" s="117">
        <f>SUM(J3:J48)</f>
        <v>504.66999999999996</v>
      </c>
      <c r="K49" s="117">
        <f>SUM(K3:K48)</f>
        <v>0</v>
      </c>
      <c r="L49" s="117"/>
      <c r="M49" s="117"/>
    </row>
    <row r="52" spans="1:13">
      <c r="H52" s="80">
        <f>5+0.09+0.57</f>
        <v>5.66</v>
      </c>
      <c r="I52" s="80">
        <f>H52-5.05</f>
        <v>0.61000000000000032</v>
      </c>
    </row>
  </sheetData>
  <mergeCells count="2">
    <mergeCell ref="A2:M2"/>
    <mergeCell ref="A49:C49"/>
  </mergeCells>
  <pageMargins left="0.70866141732283472" right="0.70866141732283472" top="0.74803149606299213" bottom="0.74803149606299213" header="0.31496062992125984" footer="0.31496062992125984"/>
  <pageSetup paperSize="9"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23</vt:i4>
      </vt:variant>
    </vt:vector>
  </HeadingPairs>
  <TitlesOfParts>
    <vt:vector size="41" baseType="lpstr">
      <vt:lpstr>Synopsis</vt:lpstr>
      <vt:lpstr>Sheet1</vt:lpstr>
      <vt:lpstr>2017-18 LS</vt:lpstr>
      <vt:lpstr>2016-17LS</vt:lpstr>
      <vt:lpstr>2015-16 LS</vt:lpstr>
      <vt:lpstr>2014-15 LS</vt:lpstr>
      <vt:lpstr>RS 2017-18</vt:lpstr>
      <vt:lpstr>RS 2016-17</vt:lpstr>
      <vt:lpstr>RS 2015-16</vt:lpstr>
      <vt:lpstr>RS 2014-15</vt:lpstr>
      <vt:lpstr> RS 2013-14</vt:lpstr>
      <vt:lpstr>RS 2012-13 </vt:lpstr>
      <vt:lpstr>RS 2011-12</vt:lpstr>
      <vt:lpstr>RS 2010-11</vt:lpstr>
      <vt:lpstr>Annexure-A</vt:lpstr>
      <vt:lpstr>RSC</vt:lpstr>
      <vt:lpstr>RS 2017-18 DoP</vt:lpstr>
      <vt:lpstr>RS 2016-17 DoP</vt:lpstr>
      <vt:lpstr>' RS 2013-14'!Print_Area</vt:lpstr>
      <vt:lpstr>'2016-17LS'!Print_Area</vt:lpstr>
      <vt:lpstr>'2017-18 LS'!Print_Area</vt:lpstr>
      <vt:lpstr>'Annexure-A'!Print_Area</vt:lpstr>
      <vt:lpstr>'RS 2010-11'!Print_Area</vt:lpstr>
      <vt:lpstr>'RS 2011-12'!Print_Area</vt:lpstr>
      <vt:lpstr>'RS 2012-13 '!Print_Area</vt:lpstr>
      <vt:lpstr>'RS 2014-15'!Print_Area</vt:lpstr>
      <vt:lpstr>'RS 2015-16'!Print_Area</vt:lpstr>
      <vt:lpstr>'RS 2016-17'!Print_Area</vt:lpstr>
      <vt:lpstr>'RS 2016-17 DoP'!Print_Area</vt:lpstr>
      <vt:lpstr>'RS 2017-18'!Print_Area</vt:lpstr>
      <vt:lpstr>'RS 2017-18 DoP'!Print_Area</vt:lpstr>
      <vt:lpstr>RSC!Print_Area</vt:lpstr>
      <vt:lpstr>Sheet1!Print_Area</vt:lpstr>
      <vt:lpstr>Synopsis!Print_Area</vt:lpstr>
      <vt:lpstr>' RS 2013-14'!Print_Titles</vt:lpstr>
      <vt:lpstr>'RS 2010-11'!Print_Titles</vt:lpstr>
      <vt:lpstr>'RS 2012-13 '!Print_Titles</vt:lpstr>
      <vt:lpstr>'RS 2014-15'!Print_Titles</vt:lpstr>
      <vt:lpstr>'RS 2015-16'!Print_Titles</vt:lpstr>
      <vt:lpstr>'RS 2016-17'!Print_Titles</vt:lpstr>
      <vt:lpstr>'RS 2017-18'!Print_Titles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dc:creator>
  <cp:lastModifiedBy>DDO</cp:lastModifiedBy>
  <cp:lastPrinted>2018-11-10T10:56:15Z</cp:lastPrinted>
  <dcterms:created xsi:type="dcterms:W3CDTF">2017-05-15T05:56:40Z</dcterms:created>
  <dcterms:modified xsi:type="dcterms:W3CDTF">2018-11-12T08:42:34Z</dcterms:modified>
</cp:coreProperties>
</file>